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rfil_gblanco\Desktop\Refarming\"/>
    </mc:Choice>
  </mc:AlternateContent>
  <bookViews>
    <workbookView xWindow="0" yWindow="0" windowWidth="28800" windowHeight="12135"/>
  </bookViews>
  <sheets>
    <sheet name="ASIGNACIÓN DE ESPECTRO " sheetId="1" r:id="rId1"/>
    <sheet name="RESUMEN" sheetId="2" r:id="rId2"/>
    <sheet name="Poblacion" sheetId="4" r:id="rId3"/>
  </sheets>
  <definedNames>
    <definedName name="_xlnm._FilterDatabase" localSheetId="0" hidden="1">'ASIGNACIÓN DE ESPECTRO '!$A$1:$XEB$200</definedName>
    <definedName name="_xlnm._FilterDatabase" localSheetId="2" hidden="1">Poblacion!$A$3:$I$201</definedName>
    <definedName name="_xlnm.Print_Area" localSheetId="1">RESUMEN!$I:$P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J7" i="2"/>
  <c r="I7" i="2"/>
  <c r="G7" i="2"/>
  <c r="F7" i="2"/>
  <c r="E7" i="2"/>
  <c r="D7" i="2"/>
  <c r="M200" i="1"/>
  <c r="K200" i="1"/>
  <c r="L200" i="1" s="1"/>
  <c r="H7" i="2" l="1"/>
  <c r="N200" i="1"/>
  <c r="N7" i="2"/>
  <c r="M199" i="1"/>
  <c r="K199" i="1"/>
  <c r="L199" i="1" s="1"/>
  <c r="N199" i="1" s="1"/>
  <c r="Q199" i="1" s="1"/>
  <c r="M198" i="1"/>
  <c r="K198" i="1"/>
  <c r="L198" i="1" s="1"/>
  <c r="L7" i="2" l="1"/>
  <c r="M7" i="2" s="1"/>
  <c r="Q200" i="1"/>
  <c r="N198" i="1"/>
  <c r="Q198" i="1" s="1"/>
  <c r="O7" i="2" l="1"/>
  <c r="P7" i="2" s="1"/>
  <c r="K6" i="2"/>
  <c r="J6" i="2"/>
  <c r="I6" i="2"/>
  <c r="M197" i="1"/>
  <c r="K197" i="1"/>
  <c r="L197" i="1" s="1"/>
  <c r="M196" i="1"/>
  <c r="K196" i="1"/>
  <c r="L196" i="1" s="1"/>
  <c r="M195" i="1"/>
  <c r="K195" i="1"/>
  <c r="L195" i="1" s="1"/>
  <c r="M194" i="1"/>
  <c r="K194" i="1"/>
  <c r="L194" i="1" s="1"/>
  <c r="M193" i="1"/>
  <c r="K193" i="1"/>
  <c r="L193" i="1" s="1"/>
  <c r="M192" i="1"/>
  <c r="K192" i="1"/>
  <c r="L192" i="1" s="1"/>
  <c r="M191" i="1"/>
  <c r="K191" i="1"/>
  <c r="L191" i="1" s="1"/>
  <c r="M190" i="1"/>
  <c r="K190" i="1"/>
  <c r="L190" i="1" s="1"/>
  <c r="M189" i="1"/>
  <c r="K189" i="1"/>
  <c r="L189" i="1" s="1"/>
  <c r="M188" i="1"/>
  <c r="K188" i="1"/>
  <c r="L188" i="1" s="1"/>
  <c r="M187" i="1"/>
  <c r="K187" i="1"/>
  <c r="L187" i="1" s="1"/>
  <c r="M186" i="1"/>
  <c r="K186" i="1"/>
  <c r="L186" i="1" s="1"/>
  <c r="M185" i="1"/>
  <c r="K185" i="1"/>
  <c r="L185" i="1" s="1"/>
  <c r="M184" i="1"/>
  <c r="K184" i="1"/>
  <c r="L184" i="1" s="1"/>
  <c r="M183" i="1"/>
  <c r="K183" i="1"/>
  <c r="L183" i="1" s="1"/>
  <c r="M182" i="1"/>
  <c r="K182" i="1"/>
  <c r="L182" i="1" s="1"/>
  <c r="M181" i="1"/>
  <c r="K181" i="1"/>
  <c r="L181" i="1" s="1"/>
  <c r="M180" i="1"/>
  <c r="K180" i="1"/>
  <c r="L180" i="1" s="1"/>
  <c r="M179" i="1"/>
  <c r="K179" i="1"/>
  <c r="L179" i="1" s="1"/>
  <c r="M178" i="1"/>
  <c r="K178" i="1"/>
  <c r="L178" i="1" s="1"/>
  <c r="M177" i="1"/>
  <c r="K177" i="1"/>
  <c r="L177" i="1" s="1"/>
  <c r="M176" i="1"/>
  <c r="K176" i="1"/>
  <c r="L176" i="1" s="1"/>
  <c r="M175" i="1"/>
  <c r="K175" i="1"/>
  <c r="L175" i="1" s="1"/>
  <c r="M174" i="1"/>
  <c r="K174" i="1"/>
  <c r="L174" i="1" s="1"/>
  <c r="M173" i="1"/>
  <c r="K173" i="1"/>
  <c r="L173" i="1" s="1"/>
  <c r="M172" i="1"/>
  <c r="K172" i="1"/>
  <c r="L172" i="1" s="1"/>
  <c r="M171" i="1"/>
  <c r="K171" i="1"/>
  <c r="L171" i="1" s="1"/>
  <c r="M170" i="1"/>
  <c r="K170" i="1"/>
  <c r="L170" i="1" s="1"/>
  <c r="M169" i="1"/>
  <c r="K169" i="1"/>
  <c r="L169" i="1" s="1"/>
  <c r="M168" i="1"/>
  <c r="K168" i="1"/>
  <c r="L168" i="1" s="1"/>
  <c r="M167" i="1"/>
  <c r="K167" i="1"/>
  <c r="L167" i="1" s="1"/>
  <c r="M166" i="1"/>
  <c r="K166" i="1"/>
  <c r="L166" i="1" s="1"/>
  <c r="M165" i="1"/>
  <c r="K165" i="1"/>
  <c r="L165" i="1" s="1"/>
  <c r="M164" i="1"/>
  <c r="K164" i="1"/>
  <c r="L164" i="1" s="1"/>
  <c r="M163" i="1"/>
  <c r="K163" i="1"/>
  <c r="L163" i="1" s="1"/>
  <c r="M162" i="1"/>
  <c r="K162" i="1"/>
  <c r="L162" i="1" s="1"/>
  <c r="M161" i="1"/>
  <c r="K161" i="1"/>
  <c r="L161" i="1" s="1"/>
  <c r="M160" i="1"/>
  <c r="K160" i="1"/>
  <c r="L160" i="1" s="1"/>
  <c r="M159" i="1"/>
  <c r="K159" i="1"/>
  <c r="L159" i="1" s="1"/>
  <c r="M158" i="1"/>
  <c r="K158" i="1"/>
  <c r="L158" i="1" s="1"/>
  <c r="M157" i="1"/>
  <c r="K157" i="1"/>
  <c r="L157" i="1" s="1"/>
  <c r="M156" i="1"/>
  <c r="K156" i="1"/>
  <c r="L156" i="1" s="1"/>
  <c r="M155" i="1"/>
  <c r="K155" i="1"/>
  <c r="L155" i="1" s="1"/>
  <c r="M154" i="1"/>
  <c r="K154" i="1"/>
  <c r="L154" i="1" s="1"/>
  <c r="M153" i="1"/>
  <c r="K153" i="1"/>
  <c r="L153" i="1" s="1"/>
  <c r="M152" i="1"/>
  <c r="K152" i="1"/>
  <c r="L152" i="1" s="1"/>
  <c r="M151" i="1"/>
  <c r="K151" i="1"/>
  <c r="L151" i="1" s="1"/>
  <c r="M150" i="1"/>
  <c r="K150" i="1"/>
  <c r="L150" i="1" s="1"/>
  <c r="M149" i="1"/>
  <c r="K149" i="1"/>
  <c r="L149" i="1" s="1"/>
  <c r="M148" i="1"/>
  <c r="K148" i="1"/>
  <c r="L148" i="1" s="1"/>
  <c r="M147" i="1"/>
  <c r="K147" i="1"/>
  <c r="L147" i="1" s="1"/>
  <c r="M146" i="1"/>
  <c r="K146" i="1"/>
  <c r="L146" i="1" s="1"/>
  <c r="M145" i="1"/>
  <c r="K145" i="1"/>
  <c r="L145" i="1" s="1"/>
  <c r="M144" i="1"/>
  <c r="K144" i="1"/>
  <c r="L144" i="1" s="1"/>
  <c r="M143" i="1"/>
  <c r="K143" i="1"/>
  <c r="L143" i="1" s="1"/>
  <c r="M142" i="1"/>
  <c r="K142" i="1"/>
  <c r="L142" i="1" s="1"/>
  <c r="M141" i="1"/>
  <c r="K141" i="1"/>
  <c r="L141" i="1" s="1"/>
  <c r="M140" i="1"/>
  <c r="K140" i="1"/>
  <c r="L140" i="1" s="1"/>
  <c r="M139" i="1"/>
  <c r="K139" i="1"/>
  <c r="L139" i="1" s="1"/>
  <c r="M138" i="1"/>
  <c r="K138" i="1"/>
  <c r="L138" i="1" s="1"/>
  <c r="M137" i="1"/>
  <c r="K137" i="1"/>
  <c r="L137" i="1" s="1"/>
  <c r="M136" i="1"/>
  <c r="K136" i="1"/>
  <c r="L136" i="1" s="1"/>
  <c r="M135" i="1"/>
  <c r="K135" i="1"/>
  <c r="L135" i="1" s="1"/>
  <c r="M134" i="1"/>
  <c r="K134" i="1"/>
  <c r="L134" i="1" s="1"/>
  <c r="M133" i="1"/>
  <c r="K133" i="1"/>
  <c r="L133" i="1" s="1"/>
  <c r="M132" i="1"/>
  <c r="K132" i="1"/>
  <c r="L132" i="1" s="1"/>
  <c r="M131" i="1"/>
  <c r="K131" i="1"/>
  <c r="L131" i="1" s="1"/>
  <c r="M130" i="1"/>
  <c r="K130" i="1"/>
  <c r="L130" i="1" s="1"/>
  <c r="M129" i="1"/>
  <c r="K129" i="1"/>
  <c r="L129" i="1" s="1"/>
  <c r="M128" i="1"/>
  <c r="K128" i="1"/>
  <c r="L128" i="1" s="1"/>
  <c r="M127" i="1"/>
  <c r="K127" i="1"/>
  <c r="L127" i="1" s="1"/>
  <c r="M126" i="1"/>
  <c r="K126" i="1"/>
  <c r="L126" i="1" s="1"/>
  <c r="M125" i="1"/>
  <c r="K125" i="1"/>
  <c r="L125" i="1" s="1"/>
  <c r="M124" i="1"/>
  <c r="K124" i="1"/>
  <c r="L124" i="1" s="1"/>
  <c r="M123" i="1"/>
  <c r="K123" i="1"/>
  <c r="L123" i="1" s="1"/>
  <c r="M122" i="1"/>
  <c r="K122" i="1"/>
  <c r="L122" i="1" s="1"/>
  <c r="M121" i="1"/>
  <c r="K121" i="1"/>
  <c r="L121" i="1" s="1"/>
  <c r="M120" i="1"/>
  <c r="K120" i="1"/>
  <c r="L120" i="1" s="1"/>
  <c r="M119" i="1"/>
  <c r="K119" i="1"/>
  <c r="L119" i="1" s="1"/>
  <c r="M118" i="1"/>
  <c r="K118" i="1"/>
  <c r="L118" i="1" s="1"/>
  <c r="M117" i="1"/>
  <c r="K117" i="1"/>
  <c r="L117" i="1" s="1"/>
  <c r="M116" i="1"/>
  <c r="K116" i="1"/>
  <c r="L116" i="1" s="1"/>
  <c r="M115" i="1"/>
  <c r="K115" i="1"/>
  <c r="L115" i="1" s="1"/>
  <c r="M114" i="1"/>
  <c r="K114" i="1"/>
  <c r="L114" i="1" s="1"/>
  <c r="M113" i="1"/>
  <c r="K113" i="1"/>
  <c r="L113" i="1" s="1"/>
  <c r="M112" i="1"/>
  <c r="K112" i="1"/>
  <c r="L112" i="1" s="1"/>
  <c r="M111" i="1"/>
  <c r="K111" i="1"/>
  <c r="L111" i="1" s="1"/>
  <c r="M110" i="1"/>
  <c r="K110" i="1"/>
  <c r="L110" i="1" s="1"/>
  <c r="M109" i="1"/>
  <c r="K109" i="1"/>
  <c r="L109" i="1" s="1"/>
  <c r="M108" i="1"/>
  <c r="K108" i="1"/>
  <c r="L108" i="1" s="1"/>
  <c r="M107" i="1"/>
  <c r="K107" i="1"/>
  <c r="L107" i="1" s="1"/>
  <c r="M106" i="1"/>
  <c r="K106" i="1"/>
  <c r="L106" i="1" s="1"/>
  <c r="M105" i="1"/>
  <c r="K105" i="1"/>
  <c r="L105" i="1" s="1"/>
  <c r="M104" i="1"/>
  <c r="K104" i="1"/>
  <c r="L104" i="1" s="1"/>
  <c r="M103" i="1"/>
  <c r="K103" i="1"/>
  <c r="L103" i="1" s="1"/>
  <c r="M102" i="1"/>
  <c r="K102" i="1"/>
  <c r="L102" i="1" s="1"/>
  <c r="M101" i="1"/>
  <c r="K101" i="1"/>
  <c r="L101" i="1" s="1"/>
  <c r="M100" i="1"/>
  <c r="K100" i="1"/>
  <c r="L100" i="1" s="1"/>
  <c r="M99" i="1"/>
  <c r="K99" i="1"/>
  <c r="L99" i="1" s="1"/>
  <c r="M98" i="1"/>
  <c r="K98" i="1"/>
  <c r="L98" i="1" s="1"/>
  <c r="M97" i="1"/>
  <c r="K97" i="1"/>
  <c r="L97" i="1" s="1"/>
  <c r="M96" i="1"/>
  <c r="K96" i="1"/>
  <c r="L96" i="1" s="1"/>
  <c r="M95" i="1"/>
  <c r="K95" i="1"/>
  <c r="L95" i="1" s="1"/>
  <c r="M94" i="1"/>
  <c r="K94" i="1"/>
  <c r="L94" i="1" s="1"/>
  <c r="M93" i="1"/>
  <c r="K93" i="1"/>
  <c r="L93" i="1" s="1"/>
  <c r="M92" i="1"/>
  <c r="K92" i="1"/>
  <c r="L92" i="1" s="1"/>
  <c r="M91" i="1"/>
  <c r="K91" i="1"/>
  <c r="L91" i="1" s="1"/>
  <c r="M90" i="1"/>
  <c r="K90" i="1"/>
  <c r="L90" i="1" s="1"/>
  <c r="M89" i="1"/>
  <c r="K89" i="1"/>
  <c r="L89" i="1" s="1"/>
  <c r="M88" i="1"/>
  <c r="K88" i="1"/>
  <c r="L88" i="1" s="1"/>
  <c r="M87" i="1"/>
  <c r="K87" i="1"/>
  <c r="L87" i="1" s="1"/>
  <c r="M86" i="1"/>
  <c r="K86" i="1"/>
  <c r="L86" i="1" s="1"/>
  <c r="M85" i="1"/>
  <c r="K85" i="1"/>
  <c r="L85" i="1" s="1"/>
  <c r="M84" i="1"/>
  <c r="K84" i="1"/>
  <c r="L84" i="1" s="1"/>
  <c r="M83" i="1"/>
  <c r="K83" i="1"/>
  <c r="L83" i="1" s="1"/>
  <c r="M82" i="1"/>
  <c r="K82" i="1"/>
  <c r="L82" i="1" s="1"/>
  <c r="M81" i="1"/>
  <c r="K81" i="1"/>
  <c r="L81" i="1" s="1"/>
  <c r="M80" i="1"/>
  <c r="K80" i="1"/>
  <c r="L80" i="1" s="1"/>
  <c r="M79" i="1"/>
  <c r="K79" i="1"/>
  <c r="L79" i="1" s="1"/>
  <c r="M78" i="1"/>
  <c r="K78" i="1"/>
  <c r="L78" i="1" s="1"/>
  <c r="M77" i="1"/>
  <c r="K77" i="1"/>
  <c r="L77" i="1" s="1"/>
  <c r="M76" i="1"/>
  <c r="K76" i="1"/>
  <c r="L76" i="1" s="1"/>
  <c r="M75" i="1"/>
  <c r="K75" i="1"/>
  <c r="L75" i="1" s="1"/>
  <c r="M74" i="1"/>
  <c r="K74" i="1"/>
  <c r="L74" i="1" s="1"/>
  <c r="M73" i="1"/>
  <c r="K73" i="1"/>
  <c r="L73" i="1" s="1"/>
  <c r="M72" i="1"/>
  <c r="K72" i="1"/>
  <c r="L72" i="1" s="1"/>
  <c r="M71" i="1"/>
  <c r="K71" i="1"/>
  <c r="L71" i="1" s="1"/>
  <c r="M70" i="1"/>
  <c r="K70" i="1"/>
  <c r="L70" i="1" s="1"/>
  <c r="M69" i="1"/>
  <c r="K69" i="1"/>
  <c r="L69" i="1" s="1"/>
  <c r="M68" i="1"/>
  <c r="K68" i="1"/>
  <c r="L68" i="1" s="1"/>
  <c r="M67" i="1"/>
  <c r="K67" i="1"/>
  <c r="L67" i="1" s="1"/>
  <c r="M66" i="1"/>
  <c r="K66" i="1"/>
  <c r="L66" i="1" s="1"/>
  <c r="M65" i="1"/>
  <c r="K65" i="1"/>
  <c r="L65" i="1" s="1"/>
  <c r="M64" i="1"/>
  <c r="K64" i="1"/>
  <c r="L64" i="1" s="1"/>
  <c r="M63" i="1"/>
  <c r="K63" i="1"/>
  <c r="L63" i="1" s="1"/>
  <c r="M62" i="1"/>
  <c r="K62" i="1"/>
  <c r="L62" i="1" s="1"/>
  <c r="M61" i="1"/>
  <c r="K61" i="1"/>
  <c r="L61" i="1" s="1"/>
  <c r="M60" i="1"/>
  <c r="K60" i="1"/>
  <c r="L60" i="1" s="1"/>
  <c r="M59" i="1"/>
  <c r="K59" i="1"/>
  <c r="L59" i="1" s="1"/>
  <c r="M58" i="1"/>
  <c r="K58" i="1"/>
  <c r="L58" i="1" s="1"/>
  <c r="M57" i="1"/>
  <c r="K57" i="1"/>
  <c r="L57" i="1" s="1"/>
  <c r="M56" i="1"/>
  <c r="K56" i="1"/>
  <c r="L56" i="1" s="1"/>
  <c r="M55" i="1"/>
  <c r="K55" i="1"/>
  <c r="L55" i="1" s="1"/>
  <c r="M54" i="1"/>
  <c r="K54" i="1"/>
  <c r="L54" i="1" s="1"/>
  <c r="M53" i="1"/>
  <c r="K53" i="1"/>
  <c r="L53" i="1" s="1"/>
  <c r="M52" i="1"/>
  <c r="K52" i="1"/>
  <c r="L52" i="1" s="1"/>
  <c r="M51" i="1"/>
  <c r="K51" i="1"/>
  <c r="L51" i="1" s="1"/>
  <c r="M50" i="1"/>
  <c r="K50" i="1"/>
  <c r="L50" i="1" s="1"/>
  <c r="M49" i="1"/>
  <c r="K49" i="1"/>
  <c r="L49" i="1" s="1"/>
  <c r="M48" i="1"/>
  <c r="K48" i="1"/>
  <c r="L48" i="1" s="1"/>
  <c r="M47" i="1"/>
  <c r="K47" i="1"/>
  <c r="L47" i="1" s="1"/>
  <c r="M46" i="1"/>
  <c r="K46" i="1"/>
  <c r="L46" i="1" s="1"/>
  <c r="M45" i="1"/>
  <c r="K45" i="1"/>
  <c r="L45" i="1" s="1"/>
  <c r="M44" i="1"/>
  <c r="K44" i="1"/>
  <c r="L44" i="1" s="1"/>
  <c r="M43" i="1"/>
  <c r="K43" i="1"/>
  <c r="L43" i="1" s="1"/>
  <c r="M42" i="1"/>
  <c r="K42" i="1"/>
  <c r="L42" i="1" s="1"/>
  <c r="M41" i="1"/>
  <c r="K41" i="1"/>
  <c r="L41" i="1" s="1"/>
  <c r="M40" i="1"/>
  <c r="K40" i="1"/>
  <c r="L40" i="1" s="1"/>
  <c r="M39" i="1"/>
  <c r="K39" i="1"/>
  <c r="L39" i="1" s="1"/>
  <c r="M38" i="1"/>
  <c r="K38" i="1"/>
  <c r="L38" i="1" s="1"/>
  <c r="M37" i="1"/>
  <c r="K37" i="1"/>
  <c r="L37" i="1" s="1"/>
  <c r="M36" i="1"/>
  <c r="K36" i="1"/>
  <c r="L36" i="1" s="1"/>
  <c r="M35" i="1"/>
  <c r="K35" i="1"/>
  <c r="L35" i="1" s="1"/>
  <c r="M34" i="1"/>
  <c r="K34" i="1"/>
  <c r="L34" i="1" s="1"/>
  <c r="M33" i="1"/>
  <c r="K33" i="1"/>
  <c r="L33" i="1" s="1"/>
  <c r="M32" i="1"/>
  <c r="K32" i="1"/>
  <c r="L32" i="1" s="1"/>
  <c r="M31" i="1"/>
  <c r="K31" i="1"/>
  <c r="L31" i="1" s="1"/>
  <c r="M30" i="1"/>
  <c r="K30" i="1"/>
  <c r="L30" i="1" s="1"/>
  <c r="M29" i="1"/>
  <c r="K29" i="1"/>
  <c r="L29" i="1" s="1"/>
  <c r="M28" i="1"/>
  <c r="K28" i="1"/>
  <c r="L28" i="1" s="1"/>
  <c r="M27" i="1"/>
  <c r="K27" i="1"/>
  <c r="L27" i="1" s="1"/>
  <c r="M26" i="1"/>
  <c r="K26" i="1"/>
  <c r="L26" i="1" s="1"/>
  <c r="M25" i="1"/>
  <c r="K25" i="1"/>
  <c r="L25" i="1" s="1"/>
  <c r="M24" i="1"/>
  <c r="K24" i="1"/>
  <c r="L24" i="1" s="1"/>
  <c r="M23" i="1"/>
  <c r="K23" i="1"/>
  <c r="L23" i="1" s="1"/>
  <c r="M22" i="1"/>
  <c r="K22" i="1"/>
  <c r="L22" i="1" s="1"/>
  <c r="M21" i="1"/>
  <c r="K21" i="1"/>
  <c r="L21" i="1" s="1"/>
  <c r="M20" i="1"/>
  <c r="K20" i="1"/>
  <c r="L20" i="1" s="1"/>
  <c r="M19" i="1"/>
  <c r="K19" i="1"/>
  <c r="L19" i="1" s="1"/>
  <c r="M18" i="1"/>
  <c r="K18" i="1"/>
  <c r="L18" i="1" s="1"/>
  <c r="M17" i="1"/>
  <c r="K17" i="1"/>
  <c r="L17" i="1" s="1"/>
  <c r="M16" i="1"/>
  <c r="K16" i="1"/>
  <c r="L16" i="1" s="1"/>
  <c r="M15" i="1"/>
  <c r="K15" i="1"/>
  <c r="L15" i="1" s="1"/>
  <c r="M14" i="1"/>
  <c r="K14" i="1"/>
  <c r="L14" i="1" s="1"/>
  <c r="M13" i="1"/>
  <c r="K13" i="1"/>
  <c r="L13" i="1" s="1"/>
  <c r="M12" i="1"/>
  <c r="K12" i="1"/>
  <c r="L12" i="1" s="1"/>
  <c r="M11" i="1"/>
  <c r="K11" i="1"/>
  <c r="L11" i="1" s="1"/>
  <c r="M10" i="1"/>
  <c r="K10" i="1"/>
  <c r="L10" i="1" s="1"/>
  <c r="M9" i="1"/>
  <c r="K9" i="1"/>
  <c r="L9" i="1" s="1"/>
  <c r="M8" i="1"/>
  <c r="K8" i="1"/>
  <c r="L8" i="1" s="1"/>
  <c r="M7" i="1"/>
  <c r="K7" i="1"/>
  <c r="L7" i="1" s="1"/>
  <c r="M6" i="1"/>
  <c r="K6" i="1"/>
  <c r="L6" i="1" s="1"/>
  <c r="M5" i="1"/>
  <c r="K5" i="1"/>
  <c r="L5" i="1" s="1"/>
  <c r="M4" i="1"/>
  <c r="K4" i="1"/>
  <c r="L4" i="1" s="1"/>
  <c r="M3" i="1"/>
  <c r="K3" i="1"/>
  <c r="L3" i="1" s="1"/>
  <c r="M2" i="1"/>
  <c r="K2" i="1"/>
  <c r="L2" i="1" s="1"/>
  <c r="N125" i="1" l="1"/>
  <c r="Q125" i="1" s="1"/>
  <c r="N173" i="1"/>
  <c r="Q173" i="1" s="1"/>
  <c r="N112" i="1"/>
  <c r="Q112" i="1" s="1"/>
  <c r="N116" i="1"/>
  <c r="Q116" i="1" s="1"/>
  <c r="N37" i="1"/>
  <c r="Q37" i="1" s="1"/>
  <c r="N28" i="1"/>
  <c r="Q28" i="1" s="1"/>
  <c r="N36" i="1"/>
  <c r="Q36" i="1" s="1"/>
  <c r="N45" i="1"/>
  <c r="Q45" i="1" s="1"/>
  <c r="N54" i="1"/>
  <c r="Q54" i="1" s="1"/>
  <c r="N140" i="1"/>
  <c r="Q140" i="1" s="1"/>
  <c r="N181" i="1"/>
  <c r="Q181" i="1" s="1"/>
  <c r="N166" i="1"/>
  <c r="Q166" i="1" s="1"/>
  <c r="N23" i="1"/>
  <c r="Q23" i="1" s="1"/>
  <c r="N127" i="1"/>
  <c r="Q127" i="1" s="1"/>
  <c r="N131" i="1"/>
  <c r="Q131" i="1" s="1"/>
  <c r="N135" i="1"/>
  <c r="Q135" i="1" s="1"/>
  <c r="N139" i="1"/>
  <c r="Q139" i="1" s="1"/>
  <c r="N9" i="1"/>
  <c r="Q9" i="1" s="1"/>
  <c r="N70" i="1"/>
  <c r="Q70" i="1" s="1"/>
  <c r="N55" i="1"/>
  <c r="Q55" i="1" s="1"/>
  <c r="N170" i="1"/>
  <c r="Q170" i="1" s="1"/>
  <c r="N174" i="1"/>
  <c r="Q174" i="1" s="1"/>
  <c r="N84" i="1"/>
  <c r="Q84" i="1" s="1"/>
  <c r="N92" i="1"/>
  <c r="Q92" i="1" s="1"/>
  <c r="N31" i="1"/>
  <c r="Q31" i="1" s="1"/>
  <c r="N35" i="1"/>
  <c r="Q35" i="1" s="1"/>
  <c r="N39" i="1"/>
  <c r="Q39" i="1" s="1"/>
  <c r="N43" i="1"/>
  <c r="Q43" i="1" s="1"/>
  <c r="N82" i="1"/>
  <c r="Q82" i="1" s="1"/>
  <c r="N86" i="1"/>
  <c r="Q86" i="1" s="1"/>
  <c r="N90" i="1"/>
  <c r="Q90" i="1" s="1"/>
  <c r="N129" i="1"/>
  <c r="Q129" i="1" s="1"/>
  <c r="N148" i="1"/>
  <c r="Q148" i="1" s="1"/>
  <c r="N168" i="1"/>
  <c r="Q168" i="1" s="1"/>
  <c r="N172" i="1"/>
  <c r="Q172" i="1" s="1"/>
  <c r="N176" i="1"/>
  <c r="Q176" i="1" s="1"/>
  <c r="N180" i="1"/>
  <c r="Q180" i="1" s="1"/>
  <c r="N44" i="1"/>
  <c r="Q44" i="1" s="1"/>
  <c r="N52" i="1"/>
  <c r="Q52" i="1" s="1"/>
  <c r="N60" i="1"/>
  <c r="Q60" i="1" s="1"/>
  <c r="N64" i="1"/>
  <c r="Q64" i="1" s="1"/>
  <c r="N68" i="1"/>
  <c r="Q68" i="1" s="1"/>
  <c r="N72" i="1"/>
  <c r="Q72" i="1" s="1"/>
  <c r="N178" i="1"/>
  <c r="Q178" i="1" s="1"/>
  <c r="N190" i="1"/>
  <c r="Q190" i="1" s="1"/>
  <c r="N61" i="1"/>
  <c r="Q61" i="1" s="1"/>
  <c r="N46" i="1"/>
  <c r="Q46" i="1" s="1"/>
  <c r="N93" i="1"/>
  <c r="Q93" i="1" s="1"/>
  <c r="N175" i="1"/>
  <c r="Q175" i="1" s="1"/>
  <c r="N18" i="1"/>
  <c r="Q18" i="1" s="1"/>
  <c r="N76" i="1"/>
  <c r="Q76" i="1" s="1"/>
  <c r="N122" i="1"/>
  <c r="Q122" i="1" s="1"/>
  <c r="N149" i="1"/>
  <c r="Q149" i="1" s="1"/>
  <c r="N157" i="1"/>
  <c r="Q157" i="1" s="1"/>
  <c r="N15" i="1"/>
  <c r="Q15" i="1" s="1"/>
  <c r="N19" i="1"/>
  <c r="Q19" i="1" s="1"/>
  <c r="N50" i="1"/>
  <c r="Q50" i="1" s="1"/>
  <c r="N73" i="1"/>
  <c r="Q73" i="1" s="1"/>
  <c r="N77" i="1"/>
  <c r="Q77" i="1" s="1"/>
  <c r="N119" i="1"/>
  <c r="Q119" i="1" s="1"/>
  <c r="N123" i="1"/>
  <c r="Q123" i="1" s="1"/>
  <c r="N142" i="1"/>
  <c r="Q142" i="1" s="1"/>
  <c r="N146" i="1"/>
  <c r="Q146" i="1" s="1"/>
  <c r="N150" i="1"/>
  <c r="Q150" i="1" s="1"/>
  <c r="N74" i="1"/>
  <c r="Q74" i="1" s="1"/>
  <c r="N109" i="1"/>
  <c r="Q109" i="1" s="1"/>
  <c r="N3" i="1"/>
  <c r="Q3" i="1" s="1"/>
  <c r="N102" i="1"/>
  <c r="Q102" i="1" s="1"/>
  <c r="N191" i="1"/>
  <c r="Q191" i="1" s="1"/>
  <c r="N12" i="1"/>
  <c r="Q12" i="1" s="1"/>
  <c r="N30" i="1"/>
  <c r="Q30" i="1" s="1"/>
  <c r="N67" i="1"/>
  <c r="Q67" i="1" s="1"/>
  <c r="N81" i="1"/>
  <c r="Q81" i="1" s="1"/>
  <c r="N16" i="1"/>
  <c r="Q16" i="1" s="1"/>
  <c r="N38" i="1"/>
  <c r="Q38" i="1" s="1"/>
  <c r="N42" i="1"/>
  <c r="Q42" i="1" s="1"/>
  <c r="N53" i="1"/>
  <c r="Q53" i="1" s="1"/>
  <c r="N71" i="1"/>
  <c r="Q71" i="1" s="1"/>
  <c r="N75" i="1"/>
  <c r="Q75" i="1" s="1"/>
  <c r="N85" i="1"/>
  <c r="Q85" i="1" s="1"/>
  <c r="N89" i="1"/>
  <c r="Q89" i="1" s="1"/>
  <c r="N96" i="1"/>
  <c r="Q96" i="1" s="1"/>
  <c r="N100" i="1"/>
  <c r="Q100" i="1" s="1"/>
  <c r="N108" i="1"/>
  <c r="Q108" i="1" s="1"/>
  <c r="N126" i="1"/>
  <c r="Q126" i="1" s="1"/>
  <c r="N134" i="1"/>
  <c r="Q134" i="1" s="1"/>
  <c r="N145" i="1"/>
  <c r="Q145" i="1" s="1"/>
  <c r="N152" i="1"/>
  <c r="Q152" i="1" s="1"/>
  <c r="N156" i="1"/>
  <c r="Q156" i="1" s="1"/>
  <c r="N160" i="1"/>
  <c r="Q160" i="1" s="1"/>
  <c r="N164" i="1"/>
  <c r="Q164" i="1" s="1"/>
  <c r="N182" i="1"/>
  <c r="Q182" i="1" s="1"/>
  <c r="N186" i="1"/>
  <c r="Q186" i="1" s="1"/>
  <c r="N197" i="1"/>
  <c r="Q197" i="1" s="1"/>
  <c r="N20" i="1"/>
  <c r="Q20" i="1" s="1"/>
  <c r="N165" i="1"/>
  <c r="Q165" i="1" s="1"/>
  <c r="N187" i="1"/>
  <c r="Q187" i="1" s="1"/>
  <c r="N194" i="1"/>
  <c r="Q194" i="1" s="1"/>
  <c r="N4" i="1"/>
  <c r="Q4" i="1" s="1"/>
  <c r="N21" i="1"/>
  <c r="Q21" i="1" s="1"/>
  <c r="N32" i="1"/>
  <c r="Q32" i="1" s="1"/>
  <c r="N47" i="1"/>
  <c r="Q47" i="1" s="1"/>
  <c r="N51" i="1"/>
  <c r="Q51" i="1" s="1"/>
  <c r="N65" i="1"/>
  <c r="Q65" i="1" s="1"/>
  <c r="N69" i="1"/>
  <c r="Q69" i="1" s="1"/>
  <c r="N113" i="1"/>
  <c r="Q113" i="1" s="1"/>
  <c r="N124" i="1"/>
  <c r="Q124" i="1" s="1"/>
  <c r="N106" i="1"/>
  <c r="Q106" i="1" s="1"/>
  <c r="N158" i="1"/>
  <c r="Q158" i="1" s="1"/>
  <c r="N162" i="1"/>
  <c r="Q162" i="1" s="1"/>
  <c r="N184" i="1"/>
  <c r="Q184" i="1" s="1"/>
  <c r="N188" i="1"/>
  <c r="Q188" i="1" s="1"/>
  <c r="N14" i="1"/>
  <c r="Q14" i="1" s="1"/>
  <c r="N22" i="1"/>
  <c r="Q22" i="1" s="1"/>
  <c r="N48" i="1"/>
  <c r="Q48" i="1" s="1"/>
  <c r="N62" i="1"/>
  <c r="Q62" i="1" s="1"/>
  <c r="N66" i="1"/>
  <c r="Q66" i="1" s="1"/>
  <c r="N80" i="1"/>
  <c r="Q80" i="1" s="1"/>
  <c r="N117" i="1"/>
  <c r="Q117" i="1" s="1"/>
  <c r="N132" i="1"/>
  <c r="Q132" i="1" s="1"/>
  <c r="N11" i="1"/>
  <c r="Q11" i="1" s="1"/>
  <c r="N103" i="1"/>
  <c r="Q103" i="1" s="1"/>
  <c r="N133" i="1"/>
  <c r="Q133" i="1" s="1"/>
  <c r="N137" i="1"/>
  <c r="Q137" i="1" s="1"/>
  <c r="N155" i="1"/>
  <c r="Q155" i="1" s="1"/>
  <c r="N159" i="1"/>
  <c r="Q159" i="1" s="1"/>
  <c r="N163" i="1"/>
  <c r="Q163" i="1" s="1"/>
  <c r="N189" i="1"/>
  <c r="Q189" i="1" s="1"/>
  <c r="N196" i="1"/>
  <c r="Q196" i="1" s="1"/>
  <c r="N6" i="1"/>
  <c r="Q6" i="1" s="1"/>
  <c r="N10" i="1"/>
  <c r="Q10" i="1" s="1"/>
  <c r="N13" i="1"/>
  <c r="Q13" i="1" s="1"/>
  <c r="N25" i="1"/>
  <c r="Q25" i="1" s="1"/>
  <c r="N34" i="1"/>
  <c r="Q34" i="1" s="1"/>
  <c r="N59" i="1"/>
  <c r="Q59" i="1" s="1"/>
  <c r="N193" i="1"/>
  <c r="Q193" i="1" s="1"/>
  <c r="N26" i="1"/>
  <c r="Q26" i="1" s="1"/>
  <c r="N56" i="1"/>
  <c r="Q56" i="1" s="1"/>
  <c r="N87" i="1"/>
  <c r="Q87" i="1" s="1"/>
  <c r="N97" i="1"/>
  <c r="Q97" i="1" s="1"/>
  <c r="N107" i="1"/>
  <c r="Q107" i="1" s="1"/>
  <c r="N130" i="1"/>
  <c r="Q130" i="1" s="1"/>
  <c r="N136" i="1"/>
  <c r="Q136" i="1" s="1"/>
  <c r="N179" i="1"/>
  <c r="Q179" i="1" s="1"/>
  <c r="N2" i="1"/>
  <c r="Q2" i="1" s="1"/>
  <c r="N8" i="1"/>
  <c r="Q8" i="1" s="1"/>
  <c r="N17" i="1"/>
  <c r="Q17" i="1" s="1"/>
  <c r="N29" i="1"/>
  <c r="Q29" i="1" s="1"/>
  <c r="N78" i="1"/>
  <c r="Q78" i="1" s="1"/>
  <c r="N91" i="1"/>
  <c r="Q91" i="1" s="1"/>
  <c r="N101" i="1"/>
  <c r="Q101" i="1" s="1"/>
  <c r="N104" i="1"/>
  <c r="Q104" i="1" s="1"/>
  <c r="N110" i="1"/>
  <c r="Q110" i="1" s="1"/>
  <c r="N114" i="1"/>
  <c r="Q114" i="1" s="1"/>
  <c r="N120" i="1"/>
  <c r="Q120" i="1" s="1"/>
  <c r="N143" i="1"/>
  <c r="Q143" i="1" s="1"/>
  <c r="N147" i="1"/>
  <c r="Q147" i="1" s="1"/>
  <c r="N153" i="1"/>
  <c r="Q153" i="1" s="1"/>
  <c r="N27" i="1"/>
  <c r="Q27" i="1" s="1"/>
  <c r="N63" i="1"/>
  <c r="Q63" i="1" s="1"/>
  <c r="N94" i="1"/>
  <c r="Q94" i="1" s="1"/>
  <c r="N98" i="1"/>
  <c r="Q98" i="1" s="1"/>
  <c r="N195" i="1"/>
  <c r="Q195" i="1" s="1"/>
  <c r="N79" i="1"/>
  <c r="Q79" i="1" s="1"/>
  <c r="N88" i="1"/>
  <c r="Q88" i="1" s="1"/>
  <c r="N111" i="1"/>
  <c r="Q111" i="1" s="1"/>
  <c r="N115" i="1"/>
  <c r="Q115" i="1" s="1"/>
  <c r="N121" i="1"/>
  <c r="Q121" i="1" s="1"/>
  <c r="N144" i="1"/>
  <c r="Q144" i="1" s="1"/>
  <c r="N154" i="1"/>
  <c r="Q154" i="1" s="1"/>
  <c r="N24" i="1"/>
  <c r="Q24" i="1" s="1"/>
  <c r="N33" i="1"/>
  <c r="Q33" i="1" s="1"/>
  <c r="N58" i="1"/>
  <c r="Q58" i="1" s="1"/>
  <c r="N83" i="1"/>
  <c r="Q83" i="1" s="1"/>
  <c r="N95" i="1"/>
  <c r="Q95" i="1" s="1"/>
  <c r="N99" i="1"/>
  <c r="Q99" i="1" s="1"/>
  <c r="N118" i="1"/>
  <c r="Q118" i="1" s="1"/>
  <c r="N128" i="1"/>
  <c r="Q128" i="1" s="1"/>
  <c r="N138" i="1"/>
  <c r="Q138" i="1" s="1"/>
  <c r="N141" i="1"/>
  <c r="Q141" i="1" s="1"/>
  <c r="N151" i="1"/>
  <c r="Q151" i="1" s="1"/>
  <c r="N161" i="1"/>
  <c r="Q161" i="1" s="1"/>
  <c r="N167" i="1"/>
  <c r="Q167" i="1" s="1"/>
  <c r="N171" i="1"/>
  <c r="Q171" i="1" s="1"/>
  <c r="N183" i="1"/>
  <c r="Q183" i="1" s="1"/>
  <c r="N192" i="1"/>
  <c r="Q192" i="1" s="1"/>
  <c r="N57" i="1"/>
  <c r="Q57" i="1" s="1"/>
  <c r="N185" i="1"/>
  <c r="Q185" i="1" s="1"/>
  <c r="N49" i="1"/>
  <c r="Q49" i="1" s="1"/>
  <c r="N177" i="1"/>
  <c r="Q177" i="1" s="1"/>
  <c r="N5" i="1"/>
  <c r="Q5" i="1" s="1"/>
  <c r="N7" i="1"/>
  <c r="Q7" i="1" s="1"/>
  <c r="N40" i="1"/>
  <c r="Q40" i="1" s="1"/>
  <c r="N105" i="1"/>
  <c r="Q105" i="1" s="1"/>
  <c r="N41" i="1"/>
  <c r="Q41" i="1" s="1"/>
  <c r="N169" i="1"/>
  <c r="Q169" i="1" s="1"/>
  <c r="K5" i="2" l="1"/>
  <c r="L5" i="2"/>
  <c r="J5" i="2"/>
  <c r="I5" i="2"/>
  <c r="L6" i="2"/>
  <c r="F6" i="2" l="1"/>
  <c r="F5" i="2"/>
  <c r="D6" i="2"/>
  <c r="D5" i="2"/>
  <c r="G6" i="2" l="1"/>
  <c r="G5" i="2"/>
  <c r="E6" i="2"/>
  <c r="E5" i="2"/>
  <c r="G8" i="2" l="1"/>
  <c r="N6" i="2"/>
  <c r="H5" i="2"/>
  <c r="O5" i="2"/>
  <c r="H6" i="2"/>
  <c r="E8" i="2" l="1"/>
  <c r="D204" i="4" l="1"/>
  <c r="G5" i="4" l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4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F70" i="4" l="1"/>
  <c r="G70" i="4" s="1"/>
  <c r="F131" i="4"/>
  <c r="G131" i="4" s="1"/>
  <c r="E201" i="4"/>
  <c r="D205" i="4" s="1"/>
  <c r="G201" i="4" l="1"/>
  <c r="H8" i="2" l="1"/>
  <c r="H8" i="4"/>
  <c r="I8" i="4" s="1"/>
  <c r="H31" i="4"/>
  <c r="I31" i="4" s="1"/>
  <c r="H193" i="4"/>
  <c r="I193" i="4" s="1"/>
  <c r="H149" i="4"/>
  <c r="I149" i="4" s="1"/>
  <c r="H50" i="4"/>
  <c r="I50" i="4" s="1"/>
  <c r="H99" i="4"/>
  <c r="I99" i="4" s="1"/>
  <c r="H112" i="4"/>
  <c r="I112" i="4" s="1"/>
  <c r="H169" i="4"/>
  <c r="I169" i="4" s="1"/>
  <c r="H197" i="4"/>
  <c r="I197" i="4" s="1"/>
  <c r="H68" i="4"/>
  <c r="I68" i="4" s="1"/>
  <c r="H79" i="4"/>
  <c r="I79" i="4" s="1"/>
  <c r="H38" i="4"/>
  <c r="I38" i="4" s="1"/>
  <c r="H120" i="4"/>
  <c r="I120" i="4" s="1"/>
  <c r="H19" i="4"/>
  <c r="I19" i="4" s="1"/>
  <c r="H133" i="4"/>
  <c r="I133" i="4" s="1"/>
  <c r="H151" i="4"/>
  <c r="I151" i="4" s="1"/>
  <c r="H98" i="4"/>
  <c r="I98" i="4" s="1"/>
  <c r="H168" i="4"/>
  <c r="I168" i="4" s="1"/>
  <c r="H67" i="4"/>
  <c r="I67" i="4" s="1"/>
  <c r="H164" i="4"/>
  <c r="I164" i="4" s="1"/>
  <c r="H18" i="4"/>
  <c r="I18" i="4" s="1"/>
  <c r="H84" i="4"/>
  <c r="I84" i="4" s="1"/>
  <c r="H109" i="4"/>
  <c r="I109" i="4" s="1"/>
  <c r="H74" i="4"/>
  <c r="I74" i="4" s="1"/>
  <c r="H88" i="4"/>
  <c r="I88" i="4" s="1"/>
  <c r="H114" i="4"/>
  <c r="I114" i="4" s="1"/>
  <c r="H195" i="4"/>
  <c r="I195" i="4" s="1"/>
  <c r="H32" i="4"/>
  <c r="I32" i="4" s="1"/>
  <c r="H166" i="4"/>
  <c r="I166" i="4" s="1"/>
  <c r="H9" i="4"/>
  <c r="I9" i="4" s="1"/>
  <c r="H44" i="4"/>
  <c r="I44" i="4" s="1"/>
  <c r="H25" i="4"/>
  <c r="I25" i="4" s="1"/>
  <c r="H70" i="4"/>
  <c r="H51" i="4"/>
  <c r="I51" i="4" s="1"/>
  <c r="H113" i="4"/>
  <c r="I113" i="4" s="1"/>
  <c r="H198" i="4"/>
  <c r="I198" i="4" s="1"/>
  <c r="H80" i="4"/>
  <c r="I80" i="4" s="1"/>
  <c r="H121" i="4"/>
  <c r="I121" i="4" s="1"/>
  <c r="H134" i="4"/>
  <c r="I134" i="4" s="1"/>
  <c r="H96" i="4"/>
  <c r="I96" i="4" s="1"/>
  <c r="H65" i="4"/>
  <c r="I65" i="4" s="1"/>
  <c r="H16" i="4"/>
  <c r="I16" i="4" s="1"/>
  <c r="H89" i="4"/>
  <c r="I89" i="4" s="1"/>
  <c r="H91" i="4"/>
  <c r="I91" i="4" s="1"/>
  <c r="H188" i="4"/>
  <c r="I188" i="4" s="1"/>
  <c r="H64" i="4"/>
  <c r="I64" i="4" s="1"/>
  <c r="H162" i="4"/>
  <c r="I162" i="4" s="1"/>
  <c r="H15" i="4"/>
  <c r="I15" i="4" s="1"/>
  <c r="H85" i="4"/>
  <c r="I85" i="4" s="1"/>
  <c r="H184" i="4"/>
  <c r="I184" i="4" s="1"/>
  <c r="H118" i="4"/>
  <c r="I118" i="4" s="1"/>
  <c r="H53" i="4"/>
  <c r="I53" i="4" s="1"/>
  <c r="H161" i="4"/>
  <c r="I161" i="4" s="1"/>
  <c r="H107" i="4"/>
  <c r="I107" i="4" s="1"/>
  <c r="H97" i="4"/>
  <c r="I97" i="4" s="1"/>
  <c r="H66" i="4"/>
  <c r="I66" i="4" s="1"/>
  <c r="H17" i="4"/>
  <c r="I17" i="4" s="1"/>
  <c r="H189" i="4"/>
  <c r="I189" i="4" s="1"/>
  <c r="H77" i="4"/>
  <c r="I77" i="4" s="1"/>
  <c r="H14" i="4"/>
  <c r="I14" i="4" s="1"/>
  <c r="H171" i="4"/>
  <c r="I171" i="4" s="1"/>
  <c r="H82" i="4"/>
  <c r="I82" i="4" s="1"/>
  <c r="H30" i="4"/>
  <c r="I30" i="4" s="1"/>
  <c r="H160" i="4"/>
  <c r="I160" i="4" s="1"/>
  <c r="H46" i="4"/>
  <c r="I46" i="4" s="1"/>
  <c r="H76" i="4"/>
  <c r="I76" i="4" s="1"/>
  <c r="H54" i="4"/>
  <c r="I54" i="4" s="1"/>
  <c r="H181" i="4"/>
  <c r="I181" i="4" s="1"/>
  <c r="H123" i="4"/>
  <c r="I123" i="4" s="1"/>
  <c r="H33" i="4"/>
  <c r="I33" i="4" s="1"/>
  <c r="H26" i="4"/>
  <c r="I26" i="4" s="1"/>
  <c r="H63" i="4"/>
  <c r="I63" i="4" s="1"/>
  <c r="H62" i="4"/>
  <c r="I62" i="4" s="1"/>
  <c r="H83" i="4"/>
  <c r="I83" i="4" s="1"/>
  <c r="H6" i="4"/>
  <c r="I6" i="4" s="1"/>
  <c r="H92" i="4"/>
  <c r="I92" i="4" s="1"/>
  <c r="H73" i="4"/>
  <c r="I73" i="4" s="1"/>
  <c r="H178" i="4"/>
  <c r="I178" i="4" s="1"/>
  <c r="H87" i="4"/>
  <c r="I87" i="4" s="1"/>
  <c r="H185" i="4"/>
  <c r="I185" i="4" s="1"/>
  <c r="H159" i="4"/>
  <c r="I159" i="4" s="1"/>
  <c r="H182" i="4"/>
  <c r="I182" i="4" s="1"/>
  <c r="H23" i="4"/>
  <c r="I23" i="4" s="1"/>
  <c r="H43" i="4"/>
  <c r="I43" i="4" s="1"/>
  <c r="H103" i="4"/>
  <c r="I103" i="4" s="1"/>
  <c r="H174" i="4"/>
  <c r="I174" i="4" s="1"/>
  <c r="H55" i="4"/>
  <c r="I55" i="4" s="1"/>
  <c r="H148" i="4"/>
  <c r="I148" i="4" s="1"/>
  <c r="H86" i="4"/>
  <c r="I86" i="4" s="1"/>
  <c r="H34" i="4"/>
  <c r="I34" i="4" s="1"/>
  <c r="H157" i="4"/>
  <c r="I157" i="4" s="1"/>
  <c r="H177" i="4"/>
  <c r="I177" i="4" s="1"/>
  <c r="H179" i="4"/>
  <c r="I179" i="4" s="1"/>
  <c r="H7" i="4"/>
  <c r="I7" i="4" s="1"/>
  <c r="H60" i="4"/>
  <c r="I60" i="4" s="1"/>
  <c r="H71" i="4"/>
  <c r="I71" i="4" s="1"/>
  <c r="H158" i="4"/>
  <c r="I158" i="4" s="1"/>
  <c r="H27" i="4"/>
  <c r="I27" i="4" s="1"/>
  <c r="H106" i="4"/>
  <c r="I106" i="4" s="1"/>
  <c r="H128" i="4"/>
  <c r="I128" i="4" s="1"/>
  <c r="H49" i="4"/>
  <c r="I49" i="4" s="1"/>
  <c r="H111" i="4"/>
  <c r="I111" i="4" s="1"/>
  <c r="H196" i="4"/>
  <c r="I196" i="4" s="1"/>
  <c r="H78" i="4"/>
  <c r="I78" i="4" s="1"/>
  <c r="H126" i="4"/>
  <c r="I126" i="4" s="1"/>
  <c r="H135" i="4"/>
  <c r="I135" i="4" s="1"/>
  <c r="H37" i="4"/>
  <c r="I37" i="4" s="1"/>
  <c r="H144" i="4"/>
  <c r="I144" i="4" s="1"/>
  <c r="H21" i="4"/>
  <c r="I21" i="4" s="1"/>
  <c r="H35" i="4"/>
  <c r="I35" i="4" s="1"/>
  <c r="H142" i="4"/>
  <c r="I142" i="4" s="1"/>
  <c r="H56" i="4"/>
  <c r="I56" i="4" s="1"/>
  <c r="H192" i="4"/>
  <c r="I192" i="4" s="1"/>
  <c r="H183" i="4"/>
  <c r="I183" i="4" s="1"/>
  <c r="H58" i="4"/>
  <c r="I58" i="4" s="1"/>
  <c r="H127" i="4"/>
  <c r="I127" i="4" s="1"/>
  <c r="H104" i="4"/>
  <c r="I104" i="4" s="1"/>
  <c r="H153" i="4"/>
  <c r="I153" i="4" s="1"/>
  <c r="H101" i="4"/>
  <c r="I101" i="4" s="1"/>
  <c r="H170" i="4"/>
  <c r="I170" i="4" s="1"/>
  <c r="H69" i="4"/>
  <c r="I69" i="4" s="1"/>
  <c r="H39" i="4"/>
  <c r="I39" i="4" s="1"/>
  <c r="H11" i="4"/>
  <c r="I11" i="4" s="1"/>
  <c r="H90" i="4"/>
  <c r="I90" i="4" s="1"/>
  <c r="H176" i="4"/>
  <c r="I176" i="4" s="1"/>
  <c r="H165" i="4"/>
  <c r="I165" i="4" s="1"/>
  <c r="H131" i="4"/>
  <c r="I131" i="4" s="1"/>
  <c r="H47" i="4"/>
  <c r="I47" i="4" s="1"/>
  <c r="H115" i="4"/>
  <c r="I115" i="4" s="1"/>
  <c r="H143" i="4"/>
  <c r="I143" i="4" s="1"/>
  <c r="H75" i="4"/>
  <c r="I75" i="4" s="1"/>
  <c r="H24" i="4"/>
  <c r="I24" i="4" s="1"/>
  <c r="H138" i="4"/>
  <c r="I138" i="4" s="1"/>
  <c r="H156" i="4"/>
  <c r="I156" i="4" s="1"/>
  <c r="H59" i="4"/>
  <c r="I59" i="4" s="1"/>
  <c r="H105" i="4"/>
  <c r="I105" i="4" s="1"/>
  <c r="H187" i="4"/>
  <c r="I187" i="4" s="1"/>
  <c r="H52" i="4"/>
  <c r="I52" i="4" s="1"/>
  <c r="H150" i="4"/>
  <c r="I150" i="4" s="1"/>
  <c r="H167" i="4"/>
  <c r="I167" i="4" s="1"/>
  <c r="H163" i="4"/>
  <c r="I163" i="4" s="1"/>
  <c r="H152" i="4"/>
  <c r="I152" i="4" s="1"/>
  <c r="H180" i="4"/>
  <c r="I180" i="4" s="1"/>
  <c r="H124" i="4"/>
  <c r="I124" i="4" s="1"/>
  <c r="H154" i="4"/>
  <c r="I154" i="4" s="1"/>
  <c r="H199" i="4"/>
  <c r="I199" i="4" s="1"/>
  <c r="H139" i="4"/>
  <c r="I139" i="4" s="1"/>
  <c r="H40" i="4"/>
  <c r="I40" i="4" s="1"/>
  <c r="H12" i="4"/>
  <c r="I12" i="4" s="1"/>
  <c r="H145" i="4"/>
  <c r="I145" i="4" s="1"/>
  <c r="H117" i="4"/>
  <c r="I117" i="4" s="1"/>
  <c r="H190" i="4"/>
  <c r="I190" i="4" s="1"/>
  <c r="H81" i="4"/>
  <c r="I81" i="4" s="1"/>
  <c r="H102" i="4"/>
  <c r="I102" i="4" s="1"/>
  <c r="H10" i="4"/>
  <c r="I10" i="4" s="1"/>
  <c r="H95" i="4"/>
  <c r="I95" i="4" s="1"/>
  <c r="H93" i="4"/>
  <c r="I93" i="4" s="1"/>
  <c r="H110" i="4"/>
  <c r="I110" i="4" s="1"/>
  <c r="H94" i="4"/>
  <c r="I94" i="4" s="1"/>
  <c r="H13" i="4"/>
  <c r="I13" i="4" s="1"/>
  <c r="H5" i="4"/>
  <c r="I5" i="4" s="1"/>
  <c r="H130" i="4"/>
  <c r="I130" i="4" s="1"/>
  <c r="H29" i="4"/>
  <c r="I29" i="4" s="1"/>
  <c r="H155" i="4"/>
  <c r="I155" i="4" s="1"/>
  <c r="H61" i="4"/>
  <c r="I61" i="4" s="1"/>
  <c r="H57" i="4"/>
  <c r="I57" i="4" s="1"/>
  <c r="H191" i="4"/>
  <c r="I191" i="4" s="1"/>
  <c r="H125" i="4"/>
  <c r="I125" i="4" s="1"/>
  <c r="H119" i="4"/>
  <c r="I119" i="4" s="1"/>
  <c r="H122" i="4"/>
  <c r="I122" i="4" s="1"/>
  <c r="H72" i="4"/>
  <c r="I72" i="4" s="1"/>
  <c r="H28" i="4"/>
  <c r="I28" i="4" s="1"/>
  <c r="H132" i="4"/>
  <c r="I132" i="4" s="1"/>
  <c r="H100" i="4"/>
  <c r="I100" i="4" s="1"/>
  <c r="H4" i="4"/>
  <c r="I4" i="4" s="1"/>
  <c r="H22" i="4"/>
  <c r="I22" i="4" s="1"/>
  <c r="H175" i="4"/>
  <c r="I175" i="4" s="1"/>
  <c r="H116" i="4"/>
  <c r="I116" i="4" s="1"/>
  <c r="H48" i="4"/>
  <c r="I48" i="4" s="1"/>
  <c r="H172" i="4"/>
  <c r="I172" i="4" s="1"/>
  <c r="H140" i="4"/>
  <c r="I140" i="4" s="1"/>
  <c r="H36" i="4"/>
  <c r="I36" i="4" s="1"/>
  <c r="H108" i="4"/>
  <c r="I108" i="4" s="1"/>
  <c r="H194" i="4"/>
  <c r="I194" i="4" s="1"/>
  <c r="H173" i="4"/>
  <c r="I173" i="4" s="1"/>
  <c r="H42" i="4"/>
  <c r="I42" i="4" s="1"/>
  <c r="H147" i="4"/>
  <c r="I147" i="4" s="1"/>
  <c r="H45" i="4"/>
  <c r="I45" i="4" s="1"/>
  <c r="H137" i="4"/>
  <c r="I137" i="4" s="1"/>
  <c r="H146" i="4"/>
  <c r="I146" i="4" s="1"/>
  <c r="H136" i="4"/>
  <c r="I136" i="4" s="1"/>
  <c r="H41" i="4"/>
  <c r="I41" i="4" s="1"/>
  <c r="H186" i="4"/>
  <c r="H20" i="4"/>
  <c r="I20" i="4" s="1"/>
  <c r="H141" i="4"/>
  <c r="I141" i="4" s="1"/>
  <c r="H129" i="4"/>
  <c r="I129" i="4" s="1"/>
  <c r="I186" i="4" l="1"/>
  <c r="E205" i="4"/>
  <c r="I70" i="4"/>
  <c r="E204" i="4"/>
  <c r="I201" i="4" l="1"/>
  <c r="I8" i="2" l="1"/>
  <c r="J8" i="2"/>
  <c r="L8" i="2" l="1"/>
  <c r="O6" i="2"/>
  <c r="P6" i="2" s="1"/>
  <c r="M6" i="2"/>
  <c r="M5" i="2"/>
  <c r="N5" i="2"/>
  <c r="P5" i="2" s="1"/>
  <c r="M8" i="2" l="1"/>
  <c r="N8" i="2"/>
  <c r="K8" i="2"/>
  <c r="O8" i="2" l="1"/>
  <c r="P8" i="2" s="1"/>
</calcChain>
</file>

<file path=xl/sharedStrings.xml><?xml version="1.0" encoding="utf-8"?>
<sst xmlns="http://schemas.openxmlformats.org/spreadsheetml/2006/main" count="2042" uniqueCount="461">
  <si>
    <t>REGIÓN</t>
  </si>
  <si>
    <t>PROVINCIA</t>
  </si>
  <si>
    <t>Amazonas</t>
  </si>
  <si>
    <t>Chachapoyas</t>
  </si>
  <si>
    <t>Bagua</t>
  </si>
  <si>
    <t>Bongara</t>
  </si>
  <si>
    <t>Condorcanqui</t>
  </si>
  <si>
    <t>Luya</t>
  </si>
  <si>
    <t>Rodriguez de Mendoza</t>
  </si>
  <si>
    <t>Utcubamba</t>
  </si>
  <si>
    <t>Áncash</t>
  </si>
  <si>
    <t>Huaraz</t>
  </si>
  <si>
    <t>Aija</t>
  </si>
  <si>
    <t>Antonio Raymondi</t>
  </si>
  <si>
    <t>Asuncion</t>
  </si>
  <si>
    <t>Bolognesi</t>
  </si>
  <si>
    <t>Carhuaz</t>
  </si>
  <si>
    <t>Carlos Fermin Fitzcarrald</t>
  </si>
  <si>
    <t>Santa</t>
  </si>
  <si>
    <t>Casma</t>
  </si>
  <si>
    <t>Corongo</t>
  </si>
  <si>
    <t>Huari</t>
  </si>
  <si>
    <t>Huarmey</t>
  </si>
  <si>
    <t>Huaylas</t>
  </si>
  <si>
    <t>Mariscal Luzuriaga</t>
  </si>
  <si>
    <t>Ocros</t>
  </si>
  <si>
    <t>Pallasca</t>
  </si>
  <si>
    <t>Pomabamba</t>
  </si>
  <si>
    <t>Recuay</t>
  </si>
  <si>
    <t>Sihuas</t>
  </si>
  <si>
    <t>Yungay</t>
  </si>
  <si>
    <t>Apurímac</t>
  </si>
  <si>
    <t>Abancay</t>
  </si>
  <si>
    <t>Andahuaylas</t>
  </si>
  <si>
    <t>Antabamba</t>
  </si>
  <si>
    <t>Aymaraes</t>
  </si>
  <si>
    <t>Cotabambas</t>
  </si>
  <si>
    <t>Chincheros</t>
  </si>
  <si>
    <t>Grau</t>
  </si>
  <si>
    <t>Arequipa</t>
  </si>
  <si>
    <t>Camana</t>
  </si>
  <si>
    <t>Caraveli</t>
  </si>
  <si>
    <t>Castilla</t>
  </si>
  <si>
    <t>Caylloma</t>
  </si>
  <si>
    <t>Condesuyos</t>
  </si>
  <si>
    <t>Islay</t>
  </si>
  <si>
    <t>La Union</t>
  </si>
  <si>
    <t>Ayacucho</t>
  </si>
  <si>
    <t>Huamanga</t>
  </si>
  <si>
    <t>Cangallo</t>
  </si>
  <si>
    <t>Huanca Sancos</t>
  </si>
  <si>
    <t>Huanta</t>
  </si>
  <si>
    <t>La Mar</t>
  </si>
  <si>
    <t>Lucanas</t>
  </si>
  <si>
    <t>Parinacochas</t>
  </si>
  <si>
    <t>Paucar del Sara Sara</t>
  </si>
  <si>
    <t>Sucre</t>
  </si>
  <si>
    <t>Victor Fajardo</t>
  </si>
  <si>
    <t>Vilcas Huaman</t>
  </si>
  <si>
    <t>Cajamarca</t>
  </si>
  <si>
    <t>Jaen</t>
  </si>
  <si>
    <t>Cajabamba</t>
  </si>
  <si>
    <t>Celendin</t>
  </si>
  <si>
    <t>Chota</t>
  </si>
  <si>
    <t>Contumaza</t>
  </si>
  <si>
    <t>Cutervo</t>
  </si>
  <si>
    <t>Hualgayoc</t>
  </si>
  <si>
    <t>San Ignacio</t>
  </si>
  <si>
    <t>San Marcos</t>
  </si>
  <si>
    <t>San Miguel</t>
  </si>
  <si>
    <t>San Pablo</t>
  </si>
  <si>
    <t>Santa Cruz</t>
  </si>
  <si>
    <t>Callao</t>
  </si>
  <si>
    <t>Cusco</t>
  </si>
  <si>
    <t>Acomayo</t>
  </si>
  <si>
    <t>Anta</t>
  </si>
  <si>
    <t>Calca</t>
  </si>
  <si>
    <t>Canas</t>
  </si>
  <si>
    <t>Canchis</t>
  </si>
  <si>
    <t>Chumbivilcas</t>
  </si>
  <si>
    <t>Espinar</t>
  </si>
  <si>
    <t>La Convencion</t>
  </si>
  <si>
    <t>Paruro</t>
  </si>
  <si>
    <t>Paucartambo</t>
  </si>
  <si>
    <t>Quispicanchi</t>
  </si>
  <si>
    <t>Urubamba</t>
  </si>
  <si>
    <t>Huancavelica</t>
  </si>
  <si>
    <t>Acobamba</t>
  </si>
  <si>
    <t>Angaraes</t>
  </si>
  <si>
    <t>Castrovirreyna</t>
  </si>
  <si>
    <t>Churcampa</t>
  </si>
  <si>
    <t>Huaytara</t>
  </si>
  <si>
    <t>Tayacaja</t>
  </si>
  <si>
    <t>Huánuco</t>
  </si>
  <si>
    <t>Huanuco</t>
  </si>
  <si>
    <t>Ambo</t>
  </si>
  <si>
    <t>Dos de Mayo</t>
  </si>
  <si>
    <t>Huacaybamba</t>
  </si>
  <si>
    <t>Huamalies</t>
  </si>
  <si>
    <t>Leoncio Prado</t>
  </si>
  <si>
    <t>Marañon</t>
  </si>
  <si>
    <t>Pachitea</t>
  </si>
  <si>
    <t>Puerto Inca</t>
  </si>
  <si>
    <t>Lauricocha</t>
  </si>
  <si>
    <t>Yarowilca</t>
  </si>
  <si>
    <t>Ica</t>
  </si>
  <si>
    <t>Chincha</t>
  </si>
  <si>
    <t>Nazca</t>
  </si>
  <si>
    <t>Palpa</t>
  </si>
  <si>
    <t>Pisco</t>
  </si>
  <si>
    <t>Junín</t>
  </si>
  <si>
    <t>Jauja</t>
  </si>
  <si>
    <t>Tarma</t>
  </si>
  <si>
    <t>Concepcion</t>
  </si>
  <si>
    <t>Chanchamayo</t>
  </si>
  <si>
    <t>Junin</t>
  </si>
  <si>
    <t>Satipo</t>
  </si>
  <si>
    <t>Huancayo</t>
  </si>
  <si>
    <t>Yauli</t>
  </si>
  <si>
    <t>Chupaca</t>
  </si>
  <si>
    <t>La Libertad</t>
  </si>
  <si>
    <t>Ascope</t>
  </si>
  <si>
    <t>Bolivar</t>
  </si>
  <si>
    <t>Chepen</t>
  </si>
  <si>
    <t>Julcan</t>
  </si>
  <si>
    <t>Otuzco</t>
  </si>
  <si>
    <t>Pacasmayo</t>
  </si>
  <si>
    <t>Pataz</t>
  </si>
  <si>
    <t>Sanchez Carrion</t>
  </si>
  <si>
    <t>Santiago de Chuco</t>
  </si>
  <si>
    <t>Gran Chimu</t>
  </si>
  <si>
    <t>Viru</t>
  </si>
  <si>
    <t>Trujillo</t>
  </si>
  <si>
    <t>Lambayeque</t>
  </si>
  <si>
    <t>Ferreñafe</t>
  </si>
  <si>
    <t>Chiclayo</t>
  </si>
  <si>
    <t>Lima</t>
  </si>
  <si>
    <t>Huarochiri</t>
  </si>
  <si>
    <t>Barranca</t>
  </si>
  <si>
    <t>Huaura</t>
  </si>
  <si>
    <t>Cañete</t>
  </si>
  <si>
    <t>Cajatambo</t>
  </si>
  <si>
    <t>Canta</t>
  </si>
  <si>
    <t>Huaral</t>
  </si>
  <si>
    <t>Oyon</t>
  </si>
  <si>
    <t>Yauyos</t>
  </si>
  <si>
    <t>Loreto</t>
  </si>
  <si>
    <t>Maynas</t>
  </si>
  <si>
    <t>Alto Amazonas</t>
  </si>
  <si>
    <t>Mariscal Ramon Castilla</t>
  </si>
  <si>
    <t>Requena</t>
  </si>
  <si>
    <t>Ucayali</t>
  </si>
  <si>
    <t>Datem del Marañon</t>
  </si>
  <si>
    <t>Putumayo</t>
  </si>
  <si>
    <t>Madre de Dios</t>
  </si>
  <si>
    <t>Tambopata</t>
  </si>
  <si>
    <t>Manu</t>
  </si>
  <si>
    <t>Tahuamanu</t>
  </si>
  <si>
    <t>Moquegua</t>
  </si>
  <si>
    <t>Mariscal Nieto</t>
  </si>
  <si>
    <t>General Sanchez Cerro</t>
  </si>
  <si>
    <t>Ilo</t>
  </si>
  <si>
    <t>Pasco</t>
  </si>
  <si>
    <t>Daniel Alcides Carrion</t>
  </si>
  <si>
    <t>Oxapampa</t>
  </si>
  <si>
    <t>Piura</t>
  </si>
  <si>
    <t>Ayabaca</t>
  </si>
  <si>
    <t>Huancabamba</t>
  </si>
  <si>
    <t>Morropon</t>
  </si>
  <si>
    <t>Paita</t>
  </si>
  <si>
    <t>Sullana</t>
  </si>
  <si>
    <t>Talara</t>
  </si>
  <si>
    <t>Sechura</t>
  </si>
  <si>
    <t>Puno</t>
  </si>
  <si>
    <t>San Roman</t>
  </si>
  <si>
    <t>Azangaro</t>
  </si>
  <si>
    <t>Carabaya</t>
  </si>
  <si>
    <t>Chucuito</t>
  </si>
  <si>
    <t>El Collao</t>
  </si>
  <si>
    <t>Huancane</t>
  </si>
  <si>
    <t>Lampa</t>
  </si>
  <si>
    <t>Melgar</t>
  </si>
  <si>
    <t>Moho</t>
  </si>
  <si>
    <t>San Antonio de Putina</t>
  </si>
  <si>
    <t>Sandia</t>
  </si>
  <si>
    <t>Yunguyo</t>
  </si>
  <si>
    <t>San Martín</t>
  </si>
  <si>
    <t>Moyobamba</t>
  </si>
  <si>
    <t>Bellavista</t>
  </si>
  <si>
    <t>El Dorado</t>
  </si>
  <si>
    <t>Huallaga</t>
  </si>
  <si>
    <t>Lamas</t>
  </si>
  <si>
    <t>Mariscal Caceres</t>
  </si>
  <si>
    <t>Picota</t>
  </si>
  <si>
    <t>Rioja</t>
  </si>
  <si>
    <t>San Martin</t>
  </si>
  <si>
    <t>Tocache</t>
  </si>
  <si>
    <t>Tacna</t>
  </si>
  <si>
    <t>Candarave</t>
  </si>
  <si>
    <t>Jorge Basadre</t>
  </si>
  <si>
    <t>Tarata</t>
  </si>
  <si>
    <t>Tumbes</t>
  </si>
  <si>
    <t>Contralmirante Villar</t>
  </si>
  <si>
    <t>Zarumilla</t>
  </si>
  <si>
    <t>Coronel Portillo</t>
  </si>
  <si>
    <t>Atalaya</t>
  </si>
  <si>
    <t>Padre Abad</t>
  </si>
  <si>
    <t>Purus</t>
  </si>
  <si>
    <t>PBIpc</t>
  </si>
  <si>
    <t>TOTAL MHz</t>
  </si>
  <si>
    <t>CANTIDAD PROVINCIAS</t>
  </si>
  <si>
    <t>LIMA - CALLAO</t>
  </si>
  <si>
    <t>PROVINCIAS</t>
  </si>
  <si>
    <t>CLASIFICACIÓN</t>
  </si>
  <si>
    <t>LIMA</t>
  </si>
  <si>
    <t>Población 2016</t>
  </si>
  <si>
    <t>UBIGEO</t>
  </si>
  <si>
    <t>1501</t>
  </si>
  <si>
    <t>0701</t>
  </si>
  <si>
    <t>1301</t>
  </si>
  <si>
    <t>1401</t>
  </si>
  <si>
    <t>1402</t>
  </si>
  <si>
    <t>1403</t>
  </si>
  <si>
    <t>1507</t>
  </si>
  <si>
    <t>1508</t>
  </si>
  <si>
    <t>1502</t>
  </si>
  <si>
    <t>1506</t>
  </si>
  <si>
    <t>1505</t>
  </si>
  <si>
    <t>1503</t>
  </si>
  <si>
    <t>1504</t>
  </si>
  <si>
    <t>1509</t>
  </si>
  <si>
    <t>1510</t>
  </si>
  <si>
    <t>1101</t>
  </si>
  <si>
    <t>1102</t>
  </si>
  <si>
    <t>1103</t>
  </si>
  <si>
    <t>1104</t>
  </si>
  <si>
    <t>1105</t>
  </si>
  <si>
    <t>0218</t>
  </si>
  <si>
    <t>0202</t>
  </si>
  <si>
    <t>0204</t>
  </si>
  <si>
    <t>0205</t>
  </si>
  <si>
    <t>0206</t>
  </si>
  <si>
    <t>0207</t>
  </si>
  <si>
    <t>0208</t>
  </si>
  <si>
    <t>0209</t>
  </si>
  <si>
    <t>0201</t>
  </si>
  <si>
    <t>0210</t>
  </si>
  <si>
    <t>0211</t>
  </si>
  <si>
    <t>0212</t>
  </si>
  <si>
    <t>0213</t>
  </si>
  <si>
    <t>0215</t>
  </si>
  <si>
    <t>0216</t>
  </si>
  <si>
    <t>0217</t>
  </si>
  <si>
    <t>0219</t>
  </si>
  <si>
    <t>0220</t>
  </si>
  <si>
    <t>0203</t>
  </si>
  <si>
    <t>0214</t>
  </si>
  <si>
    <t>1302</t>
  </si>
  <si>
    <t>1304</t>
  </si>
  <si>
    <t>1311</t>
  </si>
  <si>
    <t>1305</t>
  </si>
  <si>
    <t>1306</t>
  </si>
  <si>
    <t>1307</t>
  </si>
  <si>
    <t>1309</t>
  </si>
  <si>
    <t>1308</t>
  </si>
  <si>
    <t>1310</t>
  </si>
  <si>
    <t>1312</t>
  </si>
  <si>
    <t>1303</t>
  </si>
  <si>
    <t>2001</t>
  </si>
  <si>
    <t>2002</t>
  </si>
  <si>
    <t>2003</t>
  </si>
  <si>
    <t>2004</t>
  </si>
  <si>
    <t>2005</t>
  </si>
  <si>
    <t>2008</t>
  </si>
  <si>
    <t>2006</t>
  </si>
  <si>
    <t>2007</t>
  </si>
  <si>
    <t>0401</t>
  </si>
  <si>
    <t>0402</t>
  </si>
  <si>
    <t>0403</t>
  </si>
  <si>
    <t>0404</t>
  </si>
  <si>
    <t>0405</t>
  </si>
  <si>
    <t>0406</t>
  </si>
  <si>
    <t>0407</t>
  </si>
  <si>
    <t>0408</t>
  </si>
  <si>
    <t>0801</t>
  </si>
  <si>
    <t>0802</t>
  </si>
  <si>
    <t>0803</t>
  </si>
  <si>
    <t>0804</t>
  </si>
  <si>
    <t>0805</t>
  </si>
  <si>
    <t>0806</t>
  </si>
  <si>
    <t>0813</t>
  </si>
  <si>
    <t>0808</t>
  </si>
  <si>
    <t>0809</t>
  </si>
  <si>
    <t>0810</t>
  </si>
  <si>
    <t>0812</t>
  </si>
  <si>
    <t>0807</t>
  </si>
  <si>
    <t>0811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</si>
  <si>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</si>
  <si>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</si>
  <si>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</si>
  <si>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</si>
  <si>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</si>
  <si>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</si>
  <si>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</si>
  <si>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</si>
  <si>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</si>
  <si>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</si>
  <si>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</si>
  <si>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</si>
  <si>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</si>
  <si>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0102</t>
  </si>
  <si>
    <t>0103</t>
  </si>
  <si>
    <t>0101</t>
  </si>
  <si>
    <t>0105</t>
  </si>
  <si>
    <t>0106</t>
  </si>
  <si>
    <t>0107</t>
  </si>
  <si>
    <t>0104</t>
  </si>
  <si>
    <t>1601</t>
  </si>
  <si>
    <t>1602</t>
  </si>
  <si>
    <t>1604</t>
  </si>
  <si>
    <t>1603</t>
  </si>
  <si>
    <t>1605</t>
  </si>
  <si>
    <t>1606</t>
  </si>
  <si>
    <t>2501</t>
  </si>
  <si>
    <t>2502</t>
  </si>
  <si>
    <t>2503</t>
  </si>
  <si>
    <t>2504</t>
  </si>
  <si>
    <t>2202</t>
  </si>
  <si>
    <t>2203</t>
  </si>
  <si>
    <t>2204</t>
  </si>
  <si>
    <t>2205</t>
  </si>
  <si>
    <t>2206</t>
  </si>
  <si>
    <t>2201</t>
  </si>
  <si>
    <t>2207</t>
  </si>
  <si>
    <t>2208</t>
  </si>
  <si>
    <t>2209</t>
  </si>
  <si>
    <t>2210</t>
  </si>
  <si>
    <t>2111</t>
  </si>
  <si>
    <t>2102</t>
  </si>
  <si>
    <t>2103</t>
  </si>
  <si>
    <t>2104</t>
  </si>
  <si>
    <t>2105</t>
  </si>
  <si>
    <t>2106</t>
  </si>
  <si>
    <t>2107</t>
  </si>
  <si>
    <t>2108</t>
  </si>
  <si>
    <t>2109</t>
  </si>
  <si>
    <t>2101</t>
  </si>
  <si>
    <t>2110</t>
  </si>
  <si>
    <t>2112</t>
  </si>
  <si>
    <t>2113</t>
  </si>
  <si>
    <t>1201</t>
  </si>
  <si>
    <t>1203</t>
  </si>
  <si>
    <t>1209</t>
  </si>
  <si>
    <t>1202</t>
  </si>
  <si>
    <t>1204</t>
  </si>
  <si>
    <t>1205</t>
  </si>
  <si>
    <t>1206</t>
  </si>
  <si>
    <t>1207</t>
  </si>
  <si>
    <t>1208</t>
  </si>
  <si>
    <t>2301</t>
  </si>
  <si>
    <t>2302</t>
  </si>
  <si>
    <t>2303</t>
  </si>
  <si>
    <t>2304</t>
  </si>
  <si>
    <t>1902</t>
  </si>
  <si>
    <t>1903</t>
  </si>
  <si>
    <t>1901</t>
  </si>
  <si>
    <t>1002</t>
  </si>
  <si>
    <t>1005</t>
  </si>
  <si>
    <t>1001</t>
  </si>
  <si>
    <t>1006</t>
  </si>
  <si>
    <t>1007</t>
  </si>
  <si>
    <t>1008</t>
  </si>
  <si>
    <t>1009</t>
  </si>
  <si>
    <t>1011</t>
  </si>
  <si>
    <t>1003</t>
  </si>
  <si>
    <t>1004</t>
  </si>
  <si>
    <t>1010</t>
  </si>
  <si>
    <t>0301</t>
  </si>
  <si>
    <t>0302</t>
  </si>
  <si>
    <t>0303</t>
  </si>
  <si>
    <t>0304</t>
  </si>
  <si>
    <t>0306</t>
  </si>
  <si>
    <t>0305</t>
  </si>
  <si>
    <t>0307</t>
  </si>
  <si>
    <t>0502</t>
  </si>
  <si>
    <t>0501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</si>
  <si>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</si>
  <si>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</si>
  <si>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</si>
  <si>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</si>
  <si>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</si>
  <si>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</si>
  <si>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</si>
  <si>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</si>
  <si>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</si>
  <si>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0902</t>
  </si>
  <si>
    <t>0903</t>
  </si>
  <si>
    <t>0904</t>
  </si>
  <si>
    <t>0905</t>
  </si>
  <si>
    <t>0901</t>
  </si>
  <si>
    <t>0906</t>
  </si>
  <si>
    <t>0907</t>
  </si>
  <si>
    <t>1702</t>
  </si>
  <si>
    <t>1703</t>
  </si>
  <si>
    <t>1701</t>
  </si>
  <si>
    <t>1802</t>
  </si>
  <si>
    <t>1803</t>
  </si>
  <si>
    <t>1801</t>
  </si>
  <si>
    <t>2402</t>
  </si>
  <si>
    <t>2401</t>
  </si>
  <si>
    <t>2403</t>
  </si>
  <si>
    <t>1607</t>
  </si>
  <si>
    <t>1608</t>
  </si>
  <si>
    <t>Fuente: INEI</t>
  </si>
  <si>
    <t>PBIpcn</t>
  </si>
  <si>
    <t>POP</t>
  </si>
  <si>
    <t>N°</t>
  </si>
  <si>
    <t>TOTAL</t>
  </si>
  <si>
    <t>DEPARTAMENTO</t>
  </si>
  <si>
    <t>CANTIDAD DE HABITANTES</t>
  </si>
  <si>
    <t>Ancash</t>
  </si>
  <si>
    <t>TOTAL
ESPECTRO ASIGNADO
(MHz)</t>
  </si>
  <si>
    <t>Producto POP x PBIpc</t>
  </si>
  <si>
    <t>Producto POP * PBIpcn</t>
  </si>
  <si>
    <t>HABITANTES</t>
  </si>
  <si>
    <t>PBIn</t>
  </si>
  <si>
    <t>OPERADORA</t>
  </si>
  <si>
    <t>MHz - POP</t>
  </si>
  <si>
    <t>MHz</t>
  </si>
  <si>
    <t>MHz - POP - PBIn</t>
  </si>
  <si>
    <t>Finfraestructura</t>
  </si>
  <si>
    <t>Fmercado</t>
  </si>
  <si>
    <t>CONCESIÓN</t>
  </si>
  <si>
    <t>Beta_capital</t>
  </si>
  <si>
    <t>valor_cuantificado</t>
  </si>
  <si>
    <t>LIMA CONCURSO</t>
  </si>
  <si>
    <t>PROVINCIAS CONCURSO</t>
  </si>
  <si>
    <t>LIMA OTROS</t>
  </si>
  <si>
    <t>PROVINCIAS OTROS</t>
  </si>
  <si>
    <r>
      <t>Q</t>
    </r>
    <r>
      <rPr>
        <b/>
        <vertAlign val="subscript"/>
        <sz val="11"/>
        <color theme="0"/>
        <rFont val="Calibri"/>
        <family val="2"/>
        <scheme val="minor"/>
      </rPr>
      <t>CONCURSO</t>
    </r>
  </si>
  <si>
    <r>
      <t>Q</t>
    </r>
    <r>
      <rPr>
        <b/>
        <vertAlign val="subscript"/>
        <sz val="11"/>
        <color theme="0"/>
        <rFont val="Calibri"/>
        <family val="2"/>
        <scheme val="minor"/>
      </rPr>
      <t>OTROS</t>
    </r>
  </si>
  <si>
    <t>CONCESION RELACIONADA</t>
  </si>
  <si>
    <t>VIGENCIA CONCESION</t>
  </si>
  <si>
    <t>RESOLUTIVO DERECHO DE USO</t>
  </si>
  <si>
    <t>CONCURSO
PUBLICO</t>
  </si>
  <si>
    <t>DIRECNET</t>
  </si>
  <si>
    <t>AMERICATEL</t>
  </si>
  <si>
    <t>RM 196-1999-MTC</t>
  </si>
  <si>
    <t>13/07/2039</t>
  </si>
  <si>
    <t>RM 662-2017-MTC</t>
  </si>
  <si>
    <t>17/07/2037</t>
  </si>
  <si>
    <t>RVM 341-2018-MTC</t>
  </si>
  <si>
    <t>GRUPO
ENTEL</t>
  </si>
  <si>
    <t>RM 368- 2008-MTC</t>
  </si>
  <si>
    <t>DOLPHIN</t>
  </si>
  <si>
    <t>RD 270-2017-MTC</t>
  </si>
  <si>
    <t>RD 504-2010-MTC</t>
  </si>
  <si>
    <t>1</t>
  </si>
  <si>
    <t>ASIGNACIONES ACTUALES</t>
  </si>
  <si>
    <t>VALOR CUANTIFICADO (MHz - POP)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</si>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</sst>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.0"/>
    <numFmt numFmtId="166" formatCode="0.000"/>
    <numFmt numFmtId="167" formatCode="0.00000"/>
  </numFmts>
  <fonts count="15" x14ac:knownFonts="1">
    <font>
      <sz val="11"/>
      <color theme="1"/>
      <name val="Calibri"/>
      <family val="2"/>
      <scheme val="minor"/>
    </font>
    <font>
      <b/>
      <sz val="8"/>
      <name val="Frutiger-Light"/>
      <family val="1"/>
    </font>
    <font>
      <sz val="8"/>
      <color indexed="64"/>
      <name val="Frutiger-Light"/>
      <family val="1"/>
    </font>
    <font>
      <sz val="8"/>
      <color theme="1"/>
      <name val="Frutiger-Light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9"/>
      <color theme="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theme="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theme="0"/>
      </top>
      <bottom style="thin">
        <color theme="0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0"/>
      </top>
      <bottom/>
      <diagonal/>
    </border>
    <border>
      <left style="hair">
        <color theme="0"/>
      </left>
      <right/>
      <top/>
      <bottom/>
      <diagonal/>
    </border>
    <border>
      <left style="medium">
        <color indexed="64"/>
      </left>
      <right style="hair">
        <color theme="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 style="hair">
        <color theme="0"/>
      </left>
      <right/>
      <top/>
      <bottom style="thin">
        <color theme="0"/>
      </bottom>
      <diagonal/>
    </border>
    <border>
      <left/>
      <right style="hair">
        <color theme="0"/>
      </right>
      <top/>
      <bottom style="thin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hair">
        <color theme="0"/>
      </right>
      <top/>
      <bottom style="medium">
        <color indexed="64"/>
      </bottom>
      <diagonal/>
    </border>
    <border>
      <left style="hair">
        <color theme="0"/>
      </left>
      <right style="hair">
        <color theme="0"/>
      </right>
      <top/>
      <bottom style="medium">
        <color indexed="64"/>
      </bottom>
      <diagonal/>
    </border>
    <border>
      <left style="hair">
        <color theme="0"/>
      </left>
      <right/>
      <top/>
      <bottom style="medium">
        <color indexed="64"/>
      </bottom>
      <diagonal/>
    </border>
    <border>
      <left style="hair">
        <color theme="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54">
    <xf numFmtId="0" fontId="0" fillId="0" borderId="0" xfId="0"/>
    <xf numFmtId="49" fontId="2" fillId="0" borderId="1" xfId="0" applyNumberFormat="1" applyFont="1" applyFill="1" applyBorder="1"/>
    <xf numFmtId="0" fontId="0" fillId="0" borderId="0" xfId="0" applyAlignment="1">
      <alignment horizontal="center"/>
    </xf>
    <xf numFmtId="49" fontId="2" fillId="0" borderId="2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1" applyFont="1"/>
    <xf numFmtId="2" fontId="8" fillId="0" borderId="0" xfId="1" applyNumberFormat="1" applyFont="1"/>
    <xf numFmtId="166" fontId="8" fillId="0" borderId="0" xfId="1" applyNumberFormat="1" applyFont="1"/>
    <xf numFmtId="4" fontId="8" fillId="0" borderId="0" xfId="1" applyNumberFormat="1" applyFont="1"/>
    <xf numFmtId="0" fontId="0" fillId="5" borderId="0" xfId="0" applyFill="1"/>
    <xf numFmtId="0" fontId="5" fillId="5" borderId="0" xfId="0" applyFont="1" applyFill="1"/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right" indent="2"/>
    </xf>
    <xf numFmtId="0" fontId="3" fillId="5" borderId="1" xfId="0" applyFont="1" applyFill="1" applyBorder="1" applyAlignment="1">
      <alignment horizontal="center"/>
    </xf>
    <xf numFmtId="49" fontId="2" fillId="0" borderId="2" xfId="0" applyNumberFormat="1" applyFont="1" applyFill="1" applyBorder="1"/>
    <xf numFmtId="0" fontId="0" fillId="5" borderId="0" xfId="0" applyFill="1" applyBorder="1"/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/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left" vertical="center" wrapText="1"/>
    </xf>
    <xf numFmtId="0" fontId="10" fillId="5" borderId="4" xfId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7" fillId="0" borderId="0" xfId="1" applyFont="1" applyBorder="1" applyAlignment="1">
      <alignment vertical="center"/>
    </xf>
    <xf numFmtId="0" fontId="9" fillId="4" borderId="13" xfId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5" borderId="4" xfId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vertical="center"/>
    </xf>
    <xf numFmtId="166" fontId="8" fillId="5" borderId="4" xfId="1" applyNumberFormat="1" applyFont="1" applyFill="1" applyBorder="1" applyAlignment="1">
      <alignment vertical="center"/>
    </xf>
    <xf numFmtId="4" fontId="8" fillId="5" borderId="15" xfId="1" applyNumberFormat="1" applyFont="1" applyFill="1" applyBorder="1" applyAlignment="1">
      <alignment vertical="center"/>
    </xf>
    <xf numFmtId="0" fontId="8" fillId="5" borderId="16" xfId="1" applyFont="1" applyFill="1" applyBorder="1" applyAlignment="1">
      <alignment horizontal="center" vertical="center"/>
    </xf>
    <xf numFmtId="0" fontId="8" fillId="5" borderId="16" xfId="1" applyFont="1" applyFill="1" applyBorder="1" applyAlignment="1">
      <alignment vertical="center"/>
    </xf>
    <xf numFmtId="166" fontId="8" fillId="5" borderId="16" xfId="1" applyNumberFormat="1" applyFont="1" applyFill="1" applyBorder="1" applyAlignment="1">
      <alignment vertical="center"/>
    </xf>
    <xf numFmtId="0" fontId="8" fillId="5" borderId="17" xfId="1" applyFont="1" applyFill="1" applyBorder="1" applyAlignment="1">
      <alignment horizontal="center" vertical="center"/>
    </xf>
    <xf numFmtId="0" fontId="8" fillId="5" borderId="17" xfId="1" applyFont="1" applyFill="1" applyBorder="1" applyAlignment="1">
      <alignment vertical="center"/>
    </xf>
    <xf numFmtId="3" fontId="8" fillId="5" borderId="17" xfId="1" applyNumberFormat="1" applyFont="1" applyFill="1" applyBorder="1" applyAlignment="1">
      <alignment vertical="center"/>
    </xf>
    <xf numFmtId="3" fontId="8" fillId="5" borderId="4" xfId="1" applyNumberFormat="1" applyFont="1" applyFill="1" applyBorder="1" applyAlignment="1">
      <alignment vertical="center"/>
    </xf>
    <xf numFmtId="3" fontId="8" fillId="5" borderId="16" xfId="1" applyNumberFormat="1" applyFont="1" applyFill="1" applyBorder="1" applyAlignment="1">
      <alignment vertical="center"/>
    </xf>
    <xf numFmtId="0" fontId="7" fillId="0" borderId="0" xfId="1" applyFont="1"/>
    <xf numFmtId="3" fontId="7" fillId="0" borderId="0" xfId="1" applyNumberFormat="1" applyFont="1"/>
    <xf numFmtId="0" fontId="7" fillId="0" borderId="0" xfId="1" applyFont="1" applyAlignment="1">
      <alignment horizontal="center"/>
    </xf>
    <xf numFmtId="4" fontId="7" fillId="0" borderId="0" xfId="1" applyNumberFormat="1" applyFont="1"/>
    <xf numFmtId="0" fontId="0" fillId="5" borderId="0" xfId="0" applyFill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4" fontId="9" fillId="4" borderId="14" xfId="1" applyNumberFormat="1" applyFont="1" applyFill="1" applyBorder="1" applyAlignment="1">
      <alignment horizontal="center" vertical="center" wrapText="1"/>
    </xf>
    <xf numFmtId="0" fontId="0" fillId="0" borderId="0" xfId="0" applyBorder="1"/>
    <xf numFmtId="167" fontId="8" fillId="5" borderId="17" xfId="1" applyNumberFormat="1" applyFont="1" applyFill="1" applyBorder="1" applyAlignment="1">
      <alignment vertical="center"/>
    </xf>
    <xf numFmtId="167" fontId="8" fillId="5" borderId="4" xfId="1" applyNumberFormat="1" applyFont="1" applyFill="1" applyBorder="1" applyAlignment="1">
      <alignment vertical="center"/>
    </xf>
    <xf numFmtId="0" fontId="9" fillId="4" borderId="19" xfId="1" applyFont="1" applyFill="1" applyBorder="1" applyAlignment="1">
      <alignment horizontal="center" vertical="center"/>
    </xf>
    <xf numFmtId="0" fontId="8" fillId="5" borderId="20" xfId="1" applyFont="1" applyFill="1" applyBorder="1" applyAlignment="1">
      <alignment horizontal="center" vertical="center"/>
    </xf>
    <xf numFmtId="0" fontId="8" fillId="5" borderId="21" xfId="1" applyFont="1" applyFill="1" applyBorder="1" applyAlignment="1">
      <alignment horizontal="center" vertical="center"/>
    </xf>
    <xf numFmtId="0" fontId="8" fillId="5" borderId="22" xfId="1" applyFont="1" applyFill="1" applyBorder="1" applyAlignment="1">
      <alignment horizontal="center" vertical="center"/>
    </xf>
    <xf numFmtId="0" fontId="9" fillId="4" borderId="23" xfId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/>
    </xf>
    <xf numFmtId="3" fontId="10" fillId="5" borderId="27" xfId="1" applyNumberFormat="1" applyFont="1" applyFill="1" applyBorder="1" applyAlignment="1">
      <alignment horizontal="right" vertical="center" wrapText="1"/>
    </xf>
    <xf numFmtId="0" fontId="8" fillId="0" borderId="28" xfId="1" applyFont="1" applyBorder="1" applyAlignment="1">
      <alignment horizontal="center" vertical="center"/>
    </xf>
    <xf numFmtId="3" fontId="10" fillId="5" borderId="29" xfId="1" applyNumberFormat="1" applyFont="1" applyFill="1" applyBorder="1" applyAlignment="1">
      <alignment horizontal="right" vertical="center" wrapText="1"/>
    </xf>
    <xf numFmtId="0" fontId="8" fillId="0" borderId="30" xfId="1" applyFont="1" applyBorder="1" applyAlignment="1">
      <alignment horizontal="center" vertical="center"/>
    </xf>
    <xf numFmtId="3" fontId="10" fillId="5" borderId="31" xfId="1" applyNumberFormat="1" applyFont="1" applyFill="1" applyBorder="1" applyAlignment="1">
      <alignment horizontal="right" vertical="center" wrapText="1"/>
    </xf>
    <xf numFmtId="0" fontId="8" fillId="0" borderId="5" xfId="1" applyFont="1" applyBorder="1" applyAlignment="1">
      <alignment horizontal="center"/>
    </xf>
    <xf numFmtId="0" fontId="8" fillId="0" borderId="0" xfId="1" applyFont="1" applyBorder="1"/>
    <xf numFmtId="0" fontId="8" fillId="0" borderId="32" xfId="1" applyFont="1" applyBorder="1"/>
    <xf numFmtId="0" fontId="8" fillId="0" borderId="18" xfId="1" applyFont="1" applyBorder="1" applyAlignment="1">
      <alignment horizontal="center"/>
    </xf>
    <xf numFmtId="0" fontId="8" fillId="0" borderId="33" xfId="1" applyFont="1" applyBorder="1"/>
    <xf numFmtId="0" fontId="7" fillId="0" borderId="33" xfId="1" applyFont="1" applyBorder="1"/>
    <xf numFmtId="3" fontId="7" fillId="0" borderId="34" xfId="1" applyNumberFormat="1" applyFont="1" applyBorder="1"/>
    <xf numFmtId="0" fontId="0" fillId="7" borderId="0" xfId="0" applyFill="1" applyBorder="1" applyAlignment="1">
      <alignment horizontal="right" indent="2"/>
    </xf>
    <xf numFmtId="165" fontId="0" fillId="7" borderId="0" xfId="0" applyNumberFormat="1" applyFill="1" applyBorder="1" applyAlignment="1">
      <alignment horizontal="right" vertical="center" indent="2"/>
    </xf>
    <xf numFmtId="2" fontId="0" fillId="7" borderId="0" xfId="0" applyNumberFormat="1" applyFill="1" applyBorder="1" applyAlignment="1">
      <alignment horizontal="right" vertical="center" indent="2"/>
    </xf>
    <xf numFmtId="15" fontId="0" fillId="5" borderId="0" xfId="0" applyNumberFormat="1" applyFill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8" fillId="0" borderId="1" xfId="1" applyFont="1" applyBorder="1"/>
    <xf numFmtId="3" fontId="8" fillId="0" borderId="1" xfId="1" applyNumberFormat="1" applyFont="1" applyBorder="1"/>
    <xf numFmtId="166" fontId="8" fillId="0" borderId="1" xfId="1" applyNumberFormat="1" applyFont="1" applyBorder="1"/>
    <xf numFmtId="0" fontId="8" fillId="8" borderId="1" xfId="1" applyFont="1" applyFill="1" applyBorder="1"/>
    <xf numFmtId="0" fontId="8" fillId="8" borderId="1" xfId="1" applyFont="1" applyFill="1" applyBorder="1" applyAlignment="1">
      <alignment horizontal="center"/>
    </xf>
    <xf numFmtId="2" fontId="0" fillId="5" borderId="0" xfId="0" applyNumberFormat="1" applyFill="1" applyBorder="1" applyAlignment="1">
      <alignment horizontal="right" indent="2"/>
    </xf>
    <xf numFmtId="2" fontId="0" fillId="5" borderId="0" xfId="0" applyNumberFormat="1" applyFill="1" applyBorder="1" applyAlignment="1">
      <alignment horizontal="right" vertical="center" indent="2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/>
    </xf>
    <xf numFmtId="2" fontId="0" fillId="0" borderId="3" xfId="0" applyNumberFormat="1" applyBorder="1"/>
    <xf numFmtId="2" fontId="5" fillId="5" borderId="3" xfId="0" applyNumberFormat="1" applyFont="1" applyFill="1" applyBorder="1" applyAlignment="1">
      <alignment horizontal="right" indent="1"/>
    </xf>
    <xf numFmtId="0" fontId="4" fillId="7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right" vertical="center" indent="2"/>
    </xf>
    <xf numFmtId="165" fontId="0" fillId="0" borderId="3" xfId="0" applyNumberFormat="1" applyBorder="1" applyAlignment="1">
      <alignment horizontal="right" vertical="center" indent="2"/>
    </xf>
    <xf numFmtId="2" fontId="0" fillId="0" borderId="3" xfId="0" applyNumberFormat="1" applyBorder="1" applyAlignment="1">
      <alignment horizontal="right" vertical="center" indent="2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right" vertical="center" indent="2"/>
    </xf>
    <xf numFmtId="165" fontId="0" fillId="0" borderId="38" xfId="0" applyNumberFormat="1" applyBorder="1" applyAlignment="1">
      <alignment horizontal="right" vertical="center" indent="2"/>
    </xf>
    <xf numFmtId="2" fontId="0" fillId="0" borderId="38" xfId="0" applyNumberFormat="1" applyBorder="1" applyAlignment="1">
      <alignment horizontal="right" vertical="center" indent="2"/>
    </xf>
    <xf numFmtId="2" fontId="0" fillId="0" borderId="38" xfId="0" applyNumberFormat="1" applyBorder="1" applyAlignment="1">
      <alignment horizontal="right" indent="2"/>
    </xf>
    <xf numFmtId="2" fontId="0" fillId="0" borderId="38" xfId="0" applyNumberFormat="1" applyBorder="1"/>
    <xf numFmtId="0" fontId="4" fillId="3" borderId="40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1" fontId="0" fillId="0" borderId="38" xfId="0" applyNumberFormat="1" applyBorder="1" applyAlignment="1">
      <alignment horizontal="right" vertical="center" indent="2"/>
    </xf>
    <xf numFmtId="1" fontId="0" fillId="0" borderId="3" xfId="0" applyNumberFormat="1" applyBorder="1" applyAlignment="1">
      <alignment horizontal="right" vertical="center" indent="2"/>
    </xf>
    <xf numFmtId="0" fontId="11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2" fontId="5" fillId="5" borderId="38" xfId="0" applyNumberFormat="1" applyFont="1" applyFill="1" applyBorder="1" applyAlignment="1">
      <alignment horizontal="right" indent="1"/>
    </xf>
    <xf numFmtId="0" fontId="1" fillId="2" borderId="10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2" fillId="0" borderId="2" xfId="0" applyNumberFormat="1" applyFont="1" applyFill="1" applyBorder="1"/>
    <xf numFmtId="0" fontId="2" fillId="0" borderId="2" xfId="0" applyNumberFormat="1" applyFont="1" applyFill="1" applyBorder="1" applyAlignment="1" applyProtection="1">
      <alignment horizontal="center"/>
      <protection locked="0"/>
    </xf>
    <xf numFmtId="49" fontId="2" fillId="0" borderId="35" xfId="0" applyNumberFormat="1" applyFont="1" applyFill="1" applyBorder="1" applyAlignment="1">
      <alignment vertical="center"/>
    </xf>
    <xf numFmtId="49" fontId="2" fillId="0" borderId="35" xfId="0" applyNumberFormat="1" applyFont="1" applyFill="1" applyBorder="1"/>
    <xf numFmtId="49" fontId="2" fillId="0" borderId="35" xfId="0" applyNumberFormat="1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2" fillId="0" borderId="35" xfId="0" applyNumberFormat="1" applyFont="1" applyFill="1" applyBorder="1"/>
    <xf numFmtId="0" fontId="2" fillId="0" borderId="35" xfId="0" applyNumberFormat="1" applyFont="1" applyFill="1" applyBorder="1" applyAlignment="1" applyProtection="1">
      <alignment horizontal="center"/>
      <protection locked="0"/>
    </xf>
    <xf numFmtId="0" fontId="2" fillId="0" borderId="35" xfId="0" applyNumberFormat="1" applyFont="1" applyFill="1" applyBorder="1" applyAlignment="1">
      <alignment horizontal="center"/>
    </xf>
    <xf numFmtId="0" fontId="2" fillId="0" borderId="46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/>
    </xf>
    <xf numFmtId="165" fontId="5" fillId="7" borderId="0" xfId="0" applyNumberFormat="1" applyFont="1" applyFill="1" applyBorder="1" applyAlignment="1">
      <alignment horizontal="right" vertical="center" indent="2"/>
    </xf>
    <xf numFmtId="0" fontId="4" fillId="9" borderId="55" xfId="0" applyFont="1" applyFill="1" applyBorder="1" applyAlignment="1">
      <alignment horizontal="center" vertical="center" wrapText="1"/>
    </xf>
    <xf numFmtId="0" fontId="4" fillId="9" borderId="56" xfId="0" applyFont="1" applyFill="1" applyBorder="1" applyAlignment="1">
      <alignment horizontal="center" vertical="center" wrapText="1"/>
    </xf>
    <xf numFmtId="0" fontId="4" fillId="9" borderId="57" xfId="0" applyFont="1" applyFill="1" applyBorder="1" applyAlignment="1">
      <alignment horizontal="center" vertical="center" wrapText="1"/>
    </xf>
    <xf numFmtId="0" fontId="4" fillId="9" borderId="58" xfId="0" applyFont="1" applyFill="1" applyBorder="1" applyAlignment="1">
      <alignment horizontal="center" vertical="center" wrapText="1"/>
    </xf>
    <xf numFmtId="165" fontId="0" fillId="0" borderId="52" xfId="0" applyNumberFormat="1" applyBorder="1" applyAlignment="1">
      <alignment horizontal="right" vertical="center" indent="2"/>
    </xf>
    <xf numFmtId="165" fontId="0" fillId="0" borderId="53" xfId="0" applyNumberFormat="1" applyBorder="1" applyAlignment="1">
      <alignment horizontal="right" vertical="center" indent="2"/>
    </xf>
    <xf numFmtId="2" fontId="0" fillId="0" borderId="59" xfId="0" applyNumberFormat="1" applyBorder="1" applyAlignment="1">
      <alignment horizontal="right" indent="2"/>
    </xf>
    <xf numFmtId="2" fontId="0" fillId="0" borderId="60" xfId="0" applyNumberFormat="1" applyBorder="1" applyAlignment="1">
      <alignment horizontal="right" indent="2"/>
    </xf>
    <xf numFmtId="2" fontId="0" fillId="0" borderId="61" xfId="0" applyNumberFormat="1" applyBorder="1" applyAlignment="1">
      <alignment horizontal="right" indent="2"/>
    </xf>
    <xf numFmtId="2" fontId="0" fillId="0" borderId="62" xfId="0" applyNumberFormat="1" applyBorder="1" applyAlignment="1">
      <alignment horizontal="right" indent="2"/>
    </xf>
    <xf numFmtId="2" fontId="5" fillId="5" borderId="62" xfId="0" applyNumberFormat="1" applyFont="1" applyFill="1" applyBorder="1" applyAlignment="1">
      <alignment horizontal="right" indent="1"/>
    </xf>
    <xf numFmtId="2" fontId="0" fillId="0" borderId="62" xfId="0" applyNumberFormat="1" applyBorder="1"/>
    <xf numFmtId="2" fontId="5" fillId="0" borderId="39" xfId="0" applyNumberFormat="1" applyFont="1" applyBorder="1"/>
    <xf numFmtId="2" fontId="5" fillId="0" borderId="41" xfId="0" applyNumberFormat="1" applyFont="1" applyBorder="1"/>
    <xf numFmtId="2" fontId="5" fillId="0" borderId="63" xfId="0" applyNumberFormat="1" applyFont="1" applyBorder="1"/>
    <xf numFmtId="0" fontId="13" fillId="3" borderId="4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6" borderId="45" xfId="0" applyFont="1" applyFill="1" applyBorder="1" applyAlignment="1">
      <alignment horizontal="center" vertical="center" wrapText="1"/>
    </xf>
    <xf numFmtId="0" fontId="4" fillId="9" borderId="54" xfId="0" applyFont="1" applyFill="1" applyBorder="1" applyAlignment="1">
      <alignment horizontal="center" vertical="center" wrapText="1"/>
    </xf>
    <xf numFmtId="0" fontId="4" fillId="9" borderId="50" xfId="0" applyFont="1" applyFill="1" applyBorder="1" applyAlignment="1">
      <alignment horizontal="center" vertical="center" wrapText="1"/>
    </xf>
    <xf numFmtId="0" fontId="4" fillId="9" borderId="51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0"/>
  <sheetViews>
    <sheetView tabSelected="1" topLeftCell="A142" workbookViewId="0">
      <selection activeCell="E13" sqref="E13"/>
    </sheetView>
  </sheetViews>
  <sheetFormatPr baseColWidth="10" defaultRowHeight="15" x14ac:dyDescent="0.25"/>
  <cols>
    <col min="1" max="1" width="11.42578125" style="19"/>
    <col min="2" max="2" width="16.28515625" customWidth="1"/>
    <col min="3" max="3" width="17.42578125" bestFit="1" customWidth="1"/>
    <col min="4" max="4" width="20.140625" customWidth="1"/>
    <col min="5" max="7" width="18.42578125" customWidth="1"/>
    <col min="8" max="8" width="14" customWidth="1"/>
    <col min="9" max="10" width="12" customWidth="1"/>
    <col min="11" max="11" width="13.42578125" customWidth="1"/>
    <col min="12" max="12" width="17.42578125" customWidth="1"/>
    <col min="13" max="15" width="20.140625" customWidth="1"/>
    <col min="16" max="16" width="20.140625" style="2" customWidth="1"/>
    <col min="17" max="17" width="20.140625" customWidth="1"/>
  </cols>
  <sheetData>
    <row r="1" spans="1:17" ht="36" customHeight="1" x14ac:dyDescent="0.25">
      <c r="A1" s="21" t="s">
        <v>416</v>
      </c>
      <c r="B1" s="22" t="s">
        <v>213</v>
      </c>
      <c r="C1" s="23" t="s">
        <v>0</v>
      </c>
      <c r="D1" s="24" t="s">
        <v>1</v>
      </c>
      <c r="E1" s="24" t="s">
        <v>426</v>
      </c>
      <c r="F1" s="24" t="s">
        <v>432</v>
      </c>
      <c r="G1" s="112" t="s">
        <v>443</v>
      </c>
      <c r="H1" s="112" t="s">
        <v>442</v>
      </c>
      <c r="I1" s="24" t="s">
        <v>428</v>
      </c>
      <c r="J1" s="112" t="s">
        <v>444</v>
      </c>
      <c r="K1" s="24" t="s">
        <v>415</v>
      </c>
      <c r="L1" s="24" t="s">
        <v>427</v>
      </c>
      <c r="M1" s="24" t="s">
        <v>431</v>
      </c>
      <c r="N1" s="24" t="s">
        <v>429</v>
      </c>
      <c r="O1" s="24" t="s">
        <v>433</v>
      </c>
      <c r="P1" s="24" t="s">
        <v>430</v>
      </c>
      <c r="Q1" s="24" t="s">
        <v>434</v>
      </c>
    </row>
    <row r="2" spans="1:17" x14ac:dyDescent="0.25">
      <c r="A2" s="25" t="s">
        <v>457</v>
      </c>
      <c r="B2" s="4" t="s">
        <v>212</v>
      </c>
      <c r="C2" s="3" t="s">
        <v>31</v>
      </c>
      <c r="D2" s="1" t="s">
        <v>32</v>
      </c>
      <c r="E2" s="88" t="s">
        <v>445</v>
      </c>
      <c r="F2" s="88" t="s">
        <v>449</v>
      </c>
      <c r="G2" s="88" t="s">
        <v>451</v>
      </c>
      <c r="H2" s="88" t="s">
        <v>450</v>
      </c>
      <c r="I2" s="16">
        <v>30</v>
      </c>
      <c r="J2" s="16">
        <v>0</v>
      </c>
      <c r="K2" s="89">
        <f>VLOOKUP(D2,Poblacion!D$3:E$199,2,0)</f>
        <v>106483</v>
      </c>
      <c r="L2" s="89">
        <f t="shared" ref="L2:L23" si="0">I2*K2</f>
        <v>3194490</v>
      </c>
      <c r="M2" s="90">
        <f>IF(B2="PROVINCIAS",Poblacion!E$205,Poblacion!E$204)</f>
        <v>0.81088813950820315</v>
      </c>
      <c r="N2" s="91">
        <f t="shared" ref="N2:N23" si="1">L2*M2/1000000</f>
        <v>2.5903740527775598</v>
      </c>
      <c r="O2" s="80">
        <v>0.8</v>
      </c>
      <c r="P2" s="80">
        <v>0</v>
      </c>
      <c r="Q2" s="91">
        <f>IF(J2=1,N2*O2,N2*O2*P2)</f>
        <v>0</v>
      </c>
    </row>
    <row r="3" spans="1:17" x14ac:dyDescent="0.25">
      <c r="A3" s="26">
        <v>2</v>
      </c>
      <c r="B3" s="4" t="s">
        <v>212</v>
      </c>
      <c r="C3" s="4" t="s">
        <v>86</v>
      </c>
      <c r="D3" s="1" t="s">
        <v>87</v>
      </c>
      <c r="E3" s="88" t="s">
        <v>445</v>
      </c>
      <c r="F3" s="88" t="s">
        <v>449</v>
      </c>
      <c r="G3" s="88" t="s">
        <v>451</v>
      </c>
      <c r="H3" s="88" t="s">
        <v>450</v>
      </c>
      <c r="I3" s="16">
        <v>30</v>
      </c>
      <c r="J3" s="16">
        <v>0</v>
      </c>
      <c r="K3" s="89">
        <f>VLOOKUP(D3,Poblacion!D$3:E$199,2,0)</f>
        <v>79752</v>
      </c>
      <c r="L3" s="89">
        <f t="shared" si="0"/>
        <v>2392560</v>
      </c>
      <c r="M3" s="90">
        <f>IF(B3="PROVINCIAS",Poblacion!E$205,Poblacion!E$204)</f>
        <v>0.81088813950820315</v>
      </c>
      <c r="N3" s="91">
        <f t="shared" si="1"/>
        <v>1.9400985270617463</v>
      </c>
      <c r="O3" s="80">
        <v>0.8</v>
      </c>
      <c r="P3" s="80">
        <v>0</v>
      </c>
      <c r="Q3" s="91">
        <f t="shared" ref="Q3:Q66" si="2">IF(J3=1,N3*O3,N3*O3*P3)</f>
        <v>0</v>
      </c>
    </row>
    <row r="4" spans="1:17" x14ac:dyDescent="0.25">
      <c r="A4" s="26">
        <v>3</v>
      </c>
      <c r="B4" s="4" t="s">
        <v>212</v>
      </c>
      <c r="C4" s="4" t="s">
        <v>73</v>
      </c>
      <c r="D4" s="1" t="s">
        <v>74</v>
      </c>
      <c r="E4" s="88" t="s">
        <v>445</v>
      </c>
      <c r="F4" s="88" t="s">
        <v>449</v>
      </c>
      <c r="G4" s="88" t="s">
        <v>451</v>
      </c>
      <c r="H4" s="88" t="s">
        <v>450</v>
      </c>
      <c r="I4" s="16">
        <v>30</v>
      </c>
      <c r="J4" s="16">
        <v>0</v>
      </c>
      <c r="K4" s="89">
        <f>VLOOKUP(D4,Poblacion!D$3:E$199,2,0)</f>
        <v>27610</v>
      </c>
      <c r="L4" s="89">
        <f t="shared" si="0"/>
        <v>828300</v>
      </c>
      <c r="M4" s="90">
        <f>IF(B4="PROVINCIAS",Poblacion!E$205,Poblacion!E$204)</f>
        <v>0.81088813950820315</v>
      </c>
      <c r="N4" s="91">
        <f t="shared" si="1"/>
        <v>0.67165864595464464</v>
      </c>
      <c r="O4" s="80">
        <v>0.8</v>
      </c>
      <c r="P4" s="80">
        <v>0</v>
      </c>
      <c r="Q4" s="91">
        <f t="shared" si="2"/>
        <v>0</v>
      </c>
    </row>
    <row r="5" spans="1:17" x14ac:dyDescent="0.25">
      <c r="A5" s="26">
        <v>4</v>
      </c>
      <c r="B5" s="4" t="s">
        <v>212</v>
      </c>
      <c r="C5" s="4" t="s">
        <v>10</v>
      </c>
      <c r="D5" s="1" t="s">
        <v>12</v>
      </c>
      <c r="E5" s="88" t="s">
        <v>445</v>
      </c>
      <c r="F5" s="88" t="s">
        <v>449</v>
      </c>
      <c r="G5" s="88" t="s">
        <v>451</v>
      </c>
      <c r="H5" s="88" t="s">
        <v>450</v>
      </c>
      <c r="I5" s="16">
        <v>30</v>
      </c>
      <c r="J5" s="16">
        <v>0</v>
      </c>
      <c r="K5" s="89">
        <f>VLOOKUP(D5,Poblacion!D$3:E$199,2,0)</f>
        <v>7753</v>
      </c>
      <c r="L5" s="89">
        <f t="shared" si="0"/>
        <v>232590</v>
      </c>
      <c r="M5" s="90">
        <f>IF(B5="PROVINCIAS",Poblacion!E$205,Poblacion!E$204)</f>
        <v>0.81088813950820315</v>
      </c>
      <c r="N5" s="91">
        <f t="shared" si="1"/>
        <v>0.18860447236821298</v>
      </c>
      <c r="O5" s="80">
        <v>0.8</v>
      </c>
      <c r="P5" s="80">
        <v>0</v>
      </c>
      <c r="Q5" s="91">
        <f t="shared" si="2"/>
        <v>0</v>
      </c>
    </row>
    <row r="6" spans="1:17" x14ac:dyDescent="0.25">
      <c r="A6" s="26">
        <v>5</v>
      </c>
      <c r="B6" s="4" t="s">
        <v>212</v>
      </c>
      <c r="C6" s="4" t="s">
        <v>146</v>
      </c>
      <c r="D6" s="1" t="s">
        <v>148</v>
      </c>
      <c r="E6" s="88" t="s">
        <v>445</v>
      </c>
      <c r="F6" s="88" t="s">
        <v>449</v>
      </c>
      <c r="G6" s="88" t="s">
        <v>451</v>
      </c>
      <c r="H6" s="88" t="s">
        <v>450</v>
      </c>
      <c r="I6" s="16">
        <v>30</v>
      </c>
      <c r="J6" s="16">
        <v>0</v>
      </c>
      <c r="K6" s="89">
        <f>VLOOKUP(D6,Poblacion!D$3:E$199,2,0)</f>
        <v>121304</v>
      </c>
      <c r="L6" s="89">
        <f t="shared" si="0"/>
        <v>3639120</v>
      </c>
      <c r="M6" s="90">
        <f>IF(B6="PROVINCIAS",Poblacion!E$205,Poblacion!E$204)</f>
        <v>0.81088813950820315</v>
      </c>
      <c r="N6" s="91">
        <f t="shared" si="1"/>
        <v>2.9509192462470923</v>
      </c>
      <c r="O6" s="80">
        <v>0.8</v>
      </c>
      <c r="P6" s="80">
        <v>0</v>
      </c>
      <c r="Q6" s="91">
        <f t="shared" si="2"/>
        <v>0</v>
      </c>
    </row>
    <row r="7" spans="1:17" x14ac:dyDescent="0.25">
      <c r="A7" s="26">
        <v>6</v>
      </c>
      <c r="B7" s="4" t="s">
        <v>212</v>
      </c>
      <c r="C7" s="4" t="s">
        <v>93</v>
      </c>
      <c r="D7" s="1" t="s">
        <v>95</v>
      </c>
      <c r="E7" s="88" t="s">
        <v>445</v>
      </c>
      <c r="F7" s="88" t="s">
        <v>449</v>
      </c>
      <c r="G7" s="88" t="s">
        <v>451</v>
      </c>
      <c r="H7" s="88" t="s">
        <v>450</v>
      </c>
      <c r="I7" s="16">
        <v>30</v>
      </c>
      <c r="J7" s="16">
        <v>0</v>
      </c>
      <c r="K7" s="89">
        <f>VLOOKUP(D7,Poblacion!D$3:E$199,2,0)</f>
        <v>57006</v>
      </c>
      <c r="L7" s="89">
        <f t="shared" si="0"/>
        <v>1710180</v>
      </c>
      <c r="M7" s="90">
        <f>IF(B7="PROVINCIAS",Poblacion!E$205,Poblacion!E$204)</f>
        <v>0.81088813950820315</v>
      </c>
      <c r="N7" s="91">
        <f t="shared" si="1"/>
        <v>1.3867646784241388</v>
      </c>
      <c r="O7" s="80">
        <v>0.8</v>
      </c>
      <c r="P7" s="80">
        <v>0</v>
      </c>
      <c r="Q7" s="91">
        <f t="shared" si="2"/>
        <v>0</v>
      </c>
    </row>
    <row r="8" spans="1:17" x14ac:dyDescent="0.25">
      <c r="A8" s="26">
        <v>7</v>
      </c>
      <c r="B8" s="4" t="s">
        <v>212</v>
      </c>
      <c r="C8" s="4" t="s">
        <v>31</v>
      </c>
      <c r="D8" s="1" t="s">
        <v>33</v>
      </c>
      <c r="E8" s="88" t="s">
        <v>445</v>
      </c>
      <c r="F8" s="88" t="s">
        <v>449</v>
      </c>
      <c r="G8" s="88" t="s">
        <v>451</v>
      </c>
      <c r="H8" s="88" t="s">
        <v>450</v>
      </c>
      <c r="I8" s="16">
        <v>30</v>
      </c>
      <c r="J8" s="16">
        <v>0</v>
      </c>
      <c r="K8" s="89">
        <f>VLOOKUP(D8,Poblacion!D$3:E$199,2,0)</f>
        <v>169441</v>
      </c>
      <c r="L8" s="89">
        <f t="shared" si="0"/>
        <v>5083230</v>
      </c>
      <c r="M8" s="90">
        <f>IF(B8="PROVINCIAS",Poblacion!E$205,Poblacion!E$204)</f>
        <v>0.81088813950820315</v>
      </c>
      <c r="N8" s="91">
        <f t="shared" si="1"/>
        <v>4.1219309173922838</v>
      </c>
      <c r="O8" s="80">
        <v>0.8</v>
      </c>
      <c r="P8" s="80">
        <v>0</v>
      </c>
      <c r="Q8" s="91">
        <f t="shared" si="2"/>
        <v>0</v>
      </c>
    </row>
    <row r="9" spans="1:17" x14ac:dyDescent="0.25">
      <c r="A9" s="26">
        <v>8</v>
      </c>
      <c r="B9" s="4" t="s">
        <v>212</v>
      </c>
      <c r="C9" s="4" t="s">
        <v>86</v>
      </c>
      <c r="D9" s="1" t="s">
        <v>88</v>
      </c>
      <c r="E9" s="88" t="s">
        <v>445</v>
      </c>
      <c r="F9" s="88" t="s">
        <v>449</v>
      </c>
      <c r="G9" s="88" t="s">
        <v>451</v>
      </c>
      <c r="H9" s="88" t="s">
        <v>450</v>
      </c>
      <c r="I9" s="16">
        <v>30</v>
      </c>
      <c r="J9" s="16">
        <v>0</v>
      </c>
      <c r="K9" s="89">
        <f>VLOOKUP(D9,Poblacion!D$3:E$199,2,0)</f>
        <v>63906</v>
      </c>
      <c r="L9" s="89">
        <f t="shared" si="0"/>
        <v>1917180</v>
      </c>
      <c r="M9" s="90">
        <f>IF(B9="PROVINCIAS",Poblacion!E$205,Poblacion!E$204)</f>
        <v>0.81088813950820315</v>
      </c>
      <c r="N9" s="91">
        <f t="shared" si="1"/>
        <v>1.5546185233023369</v>
      </c>
      <c r="O9" s="80">
        <v>0.8</v>
      </c>
      <c r="P9" s="80">
        <v>0</v>
      </c>
      <c r="Q9" s="91">
        <f t="shared" si="2"/>
        <v>0</v>
      </c>
    </row>
    <row r="10" spans="1:17" x14ac:dyDescent="0.25">
      <c r="A10" s="26">
        <v>9</v>
      </c>
      <c r="B10" s="4" t="s">
        <v>212</v>
      </c>
      <c r="C10" s="4" t="s">
        <v>73</v>
      </c>
      <c r="D10" s="1" t="s">
        <v>75</v>
      </c>
      <c r="E10" s="88" t="s">
        <v>445</v>
      </c>
      <c r="F10" s="88" t="s">
        <v>449</v>
      </c>
      <c r="G10" s="88" t="s">
        <v>451</v>
      </c>
      <c r="H10" s="88" t="s">
        <v>450</v>
      </c>
      <c r="I10" s="16">
        <v>30</v>
      </c>
      <c r="J10" s="16">
        <v>0</v>
      </c>
      <c r="K10" s="89">
        <f>VLOOKUP(D10,Poblacion!D$3:E$199,2,0)</f>
        <v>56437</v>
      </c>
      <c r="L10" s="89">
        <f t="shared" si="0"/>
        <v>1693110</v>
      </c>
      <c r="M10" s="90">
        <f>IF(B10="PROVINCIAS",Poblacion!E$205,Poblacion!E$204)</f>
        <v>0.81088813950820315</v>
      </c>
      <c r="N10" s="91">
        <f t="shared" si="1"/>
        <v>1.372922817882734</v>
      </c>
      <c r="O10" s="80">
        <v>0.8</v>
      </c>
      <c r="P10" s="80">
        <v>0</v>
      </c>
      <c r="Q10" s="91">
        <f t="shared" si="2"/>
        <v>0</v>
      </c>
    </row>
    <row r="11" spans="1:17" x14ac:dyDescent="0.25">
      <c r="A11" s="26">
        <v>10</v>
      </c>
      <c r="B11" s="4" t="s">
        <v>212</v>
      </c>
      <c r="C11" s="4" t="s">
        <v>31</v>
      </c>
      <c r="D11" s="1" t="s">
        <v>34</v>
      </c>
      <c r="E11" s="88" t="s">
        <v>445</v>
      </c>
      <c r="F11" s="88" t="s">
        <v>449</v>
      </c>
      <c r="G11" s="88" t="s">
        <v>451</v>
      </c>
      <c r="H11" s="88" t="s">
        <v>450</v>
      </c>
      <c r="I11" s="16">
        <v>30</v>
      </c>
      <c r="J11" s="16">
        <v>0</v>
      </c>
      <c r="K11" s="89">
        <f>VLOOKUP(D11,Poblacion!D$3:E$199,2,0)</f>
        <v>13384</v>
      </c>
      <c r="L11" s="89">
        <f t="shared" si="0"/>
        <v>401520</v>
      </c>
      <c r="M11" s="90">
        <f>IF(B11="PROVINCIAS",Poblacion!E$205,Poblacion!E$204)</f>
        <v>0.81088813950820315</v>
      </c>
      <c r="N11" s="91">
        <f t="shared" si="1"/>
        <v>0.32558780577533369</v>
      </c>
      <c r="O11" s="80">
        <v>0.8</v>
      </c>
      <c r="P11" s="80">
        <v>0</v>
      </c>
      <c r="Q11" s="91">
        <f t="shared" si="2"/>
        <v>0</v>
      </c>
    </row>
    <row r="12" spans="1:17" x14ac:dyDescent="0.25">
      <c r="A12" s="26">
        <v>11</v>
      </c>
      <c r="B12" s="4" t="s">
        <v>212</v>
      </c>
      <c r="C12" s="4" t="s">
        <v>10</v>
      </c>
      <c r="D12" s="1" t="s">
        <v>13</v>
      </c>
      <c r="E12" s="88" t="s">
        <v>445</v>
      </c>
      <c r="F12" s="88" t="s">
        <v>449</v>
      </c>
      <c r="G12" s="88" t="s">
        <v>451</v>
      </c>
      <c r="H12" s="88" t="s">
        <v>450</v>
      </c>
      <c r="I12" s="16">
        <v>30</v>
      </c>
      <c r="J12" s="16">
        <v>0</v>
      </c>
      <c r="K12" s="89">
        <f>VLOOKUP(D12,Poblacion!D$3:E$199,2,0)</f>
        <v>16300</v>
      </c>
      <c r="L12" s="89">
        <f t="shared" si="0"/>
        <v>489000</v>
      </c>
      <c r="M12" s="90">
        <f>IF(B12="PROVINCIAS",Poblacion!E$205,Poblacion!E$204)</f>
        <v>0.81088813950820315</v>
      </c>
      <c r="N12" s="91">
        <f t="shared" si="1"/>
        <v>0.39652430021951135</v>
      </c>
      <c r="O12" s="80">
        <v>0.8</v>
      </c>
      <c r="P12" s="80">
        <v>0</v>
      </c>
      <c r="Q12" s="91">
        <f t="shared" si="2"/>
        <v>0</v>
      </c>
    </row>
    <row r="13" spans="1:17" x14ac:dyDescent="0.25">
      <c r="A13" s="26">
        <v>12</v>
      </c>
      <c r="B13" s="4" t="s">
        <v>212</v>
      </c>
      <c r="C13" s="4" t="s">
        <v>39</v>
      </c>
      <c r="D13" s="1" t="s">
        <v>39</v>
      </c>
      <c r="E13" s="88" t="s">
        <v>445</v>
      </c>
      <c r="F13" s="88" t="s">
        <v>449</v>
      </c>
      <c r="G13" s="88" t="s">
        <v>451</v>
      </c>
      <c r="H13" s="88" t="s">
        <v>450</v>
      </c>
      <c r="I13" s="16">
        <v>30</v>
      </c>
      <c r="J13" s="16">
        <v>0</v>
      </c>
      <c r="K13" s="89">
        <f>VLOOKUP(D13,Poblacion!D$3:E$199,2,0)</f>
        <v>980221</v>
      </c>
      <c r="L13" s="89">
        <f t="shared" si="0"/>
        <v>29406630</v>
      </c>
      <c r="M13" s="90">
        <f>IF(B13="PROVINCIAS",Poblacion!E$205,Poblacion!E$204)</f>
        <v>0.81088813950820315</v>
      </c>
      <c r="N13" s="91">
        <f t="shared" si="1"/>
        <v>23.845487489906112</v>
      </c>
      <c r="O13" s="80">
        <v>0.8</v>
      </c>
      <c r="P13" s="80">
        <v>1</v>
      </c>
      <c r="Q13" s="91">
        <f t="shared" si="2"/>
        <v>19.076389991924891</v>
      </c>
    </row>
    <row r="14" spans="1:17" x14ac:dyDescent="0.25">
      <c r="A14" s="26">
        <v>13</v>
      </c>
      <c r="B14" s="4" t="s">
        <v>212</v>
      </c>
      <c r="C14" s="4" t="s">
        <v>120</v>
      </c>
      <c r="D14" s="1" t="s">
        <v>121</v>
      </c>
      <c r="E14" s="88" t="s">
        <v>445</v>
      </c>
      <c r="F14" s="88" t="s">
        <v>449</v>
      </c>
      <c r="G14" s="88" t="s">
        <v>451</v>
      </c>
      <c r="H14" s="88" t="s">
        <v>450</v>
      </c>
      <c r="I14" s="16">
        <v>30</v>
      </c>
      <c r="J14" s="16">
        <v>0</v>
      </c>
      <c r="K14" s="89">
        <f>VLOOKUP(D14,Poblacion!D$3:E$199,2,0)</f>
        <v>120786</v>
      </c>
      <c r="L14" s="89">
        <f t="shared" si="0"/>
        <v>3623580</v>
      </c>
      <c r="M14" s="90">
        <f>IF(B14="PROVINCIAS",Poblacion!E$205,Poblacion!E$204)</f>
        <v>0.81088813950820315</v>
      </c>
      <c r="N14" s="91">
        <f t="shared" si="1"/>
        <v>2.9383180445591348</v>
      </c>
      <c r="O14" s="80">
        <v>0.8</v>
      </c>
      <c r="P14" s="80">
        <v>0</v>
      </c>
      <c r="Q14" s="91">
        <f t="shared" si="2"/>
        <v>0</v>
      </c>
    </row>
    <row r="15" spans="1:17" x14ac:dyDescent="0.25">
      <c r="A15" s="26">
        <v>14</v>
      </c>
      <c r="B15" s="4" t="s">
        <v>212</v>
      </c>
      <c r="C15" s="4" t="s">
        <v>10</v>
      </c>
      <c r="D15" s="1" t="s">
        <v>14</v>
      </c>
      <c r="E15" s="88" t="s">
        <v>445</v>
      </c>
      <c r="F15" s="88" t="s">
        <v>449</v>
      </c>
      <c r="G15" s="88" t="s">
        <v>451</v>
      </c>
      <c r="H15" s="88" t="s">
        <v>450</v>
      </c>
      <c r="I15" s="16">
        <v>30</v>
      </c>
      <c r="J15" s="16">
        <v>0</v>
      </c>
      <c r="K15" s="89">
        <f>VLOOKUP(D15,Poblacion!D$3:E$199,2,0)</f>
        <v>8750</v>
      </c>
      <c r="L15" s="89">
        <f t="shared" si="0"/>
        <v>262500</v>
      </c>
      <c r="M15" s="90">
        <f>IF(B15="PROVINCIAS",Poblacion!E$205,Poblacion!E$204)</f>
        <v>0.81088813950820315</v>
      </c>
      <c r="N15" s="91">
        <f t="shared" si="1"/>
        <v>0.21285813662090333</v>
      </c>
      <c r="O15" s="80">
        <v>0.8</v>
      </c>
      <c r="P15" s="80">
        <v>0</v>
      </c>
      <c r="Q15" s="91">
        <f t="shared" si="2"/>
        <v>0</v>
      </c>
    </row>
    <row r="16" spans="1:17" x14ac:dyDescent="0.25">
      <c r="A16" s="26">
        <v>15</v>
      </c>
      <c r="B16" s="4" t="s">
        <v>212</v>
      </c>
      <c r="C16" s="4" t="s">
        <v>151</v>
      </c>
      <c r="D16" s="1" t="s">
        <v>205</v>
      </c>
      <c r="E16" s="88" t="s">
        <v>445</v>
      </c>
      <c r="F16" s="88" t="s">
        <v>449</v>
      </c>
      <c r="G16" s="88" t="s">
        <v>451</v>
      </c>
      <c r="H16" s="88" t="s">
        <v>450</v>
      </c>
      <c r="I16" s="16">
        <v>30</v>
      </c>
      <c r="J16" s="16">
        <v>0</v>
      </c>
      <c r="K16" s="89">
        <f>VLOOKUP(D16,Poblacion!D$3:E$199,2,0)</f>
        <v>53890</v>
      </c>
      <c r="L16" s="89">
        <f t="shared" si="0"/>
        <v>1616700</v>
      </c>
      <c r="M16" s="90">
        <f>IF(B16="PROVINCIAS",Poblacion!E$205,Poblacion!E$204)</f>
        <v>0.81088813950820315</v>
      </c>
      <c r="N16" s="91">
        <f t="shared" si="1"/>
        <v>1.3109628551429122</v>
      </c>
      <c r="O16" s="80">
        <v>0.8</v>
      </c>
      <c r="P16" s="80">
        <v>0</v>
      </c>
      <c r="Q16" s="91">
        <f t="shared" si="2"/>
        <v>0</v>
      </c>
    </row>
    <row r="17" spans="1:17" x14ac:dyDescent="0.25">
      <c r="A17" s="26">
        <v>16</v>
      </c>
      <c r="B17" s="4" t="s">
        <v>212</v>
      </c>
      <c r="C17" s="4" t="s">
        <v>165</v>
      </c>
      <c r="D17" s="1" t="s">
        <v>166</v>
      </c>
      <c r="E17" s="88" t="s">
        <v>445</v>
      </c>
      <c r="F17" s="88" t="s">
        <v>449</v>
      </c>
      <c r="G17" s="88" t="s">
        <v>451</v>
      </c>
      <c r="H17" s="88" t="s">
        <v>450</v>
      </c>
      <c r="I17" s="16">
        <v>30</v>
      </c>
      <c r="J17" s="16">
        <v>0</v>
      </c>
      <c r="K17" s="89">
        <f>VLOOKUP(D17,Poblacion!D$3:E$199,2,0)</f>
        <v>141115</v>
      </c>
      <c r="L17" s="89">
        <f t="shared" si="0"/>
        <v>4233450</v>
      </c>
      <c r="M17" s="90">
        <f>IF(B17="PROVINCIAS",Poblacion!E$205,Poblacion!E$204)</f>
        <v>0.81088813950820315</v>
      </c>
      <c r="N17" s="91">
        <f t="shared" si="1"/>
        <v>3.4328543942010024</v>
      </c>
      <c r="O17" s="80">
        <v>0.8</v>
      </c>
      <c r="P17" s="80">
        <v>0</v>
      </c>
      <c r="Q17" s="91">
        <f t="shared" si="2"/>
        <v>0</v>
      </c>
    </row>
    <row r="18" spans="1:17" x14ac:dyDescent="0.25">
      <c r="A18" s="26">
        <v>17</v>
      </c>
      <c r="B18" s="4" t="s">
        <v>212</v>
      </c>
      <c r="C18" s="4" t="s">
        <v>31</v>
      </c>
      <c r="D18" s="1" t="s">
        <v>35</v>
      </c>
      <c r="E18" s="88" t="s">
        <v>445</v>
      </c>
      <c r="F18" s="88" t="s">
        <v>449</v>
      </c>
      <c r="G18" s="88" t="s">
        <v>451</v>
      </c>
      <c r="H18" s="88" t="s">
        <v>450</v>
      </c>
      <c r="I18" s="16">
        <v>30</v>
      </c>
      <c r="J18" s="16">
        <v>0</v>
      </c>
      <c r="K18" s="89">
        <f>VLOOKUP(D18,Poblacion!D$3:E$199,2,0)</f>
        <v>33072</v>
      </c>
      <c r="L18" s="89">
        <f t="shared" si="0"/>
        <v>992160</v>
      </c>
      <c r="M18" s="90">
        <f>IF(B18="PROVINCIAS",Poblacion!E$205,Poblacion!E$204)</f>
        <v>0.81088813950820315</v>
      </c>
      <c r="N18" s="91">
        <f t="shared" si="1"/>
        <v>0.80453077649445881</v>
      </c>
      <c r="O18" s="80">
        <v>0.8</v>
      </c>
      <c r="P18" s="80">
        <v>0</v>
      </c>
      <c r="Q18" s="91">
        <f t="shared" si="2"/>
        <v>0</v>
      </c>
    </row>
    <row r="19" spans="1:17" x14ac:dyDescent="0.25">
      <c r="A19" s="26">
        <v>18</v>
      </c>
      <c r="B19" s="4" t="s">
        <v>212</v>
      </c>
      <c r="C19" s="4" t="s">
        <v>173</v>
      </c>
      <c r="D19" s="1" t="s">
        <v>175</v>
      </c>
      <c r="E19" s="88" t="s">
        <v>445</v>
      </c>
      <c r="F19" s="88" t="s">
        <v>449</v>
      </c>
      <c r="G19" s="88" t="s">
        <v>451</v>
      </c>
      <c r="H19" s="88" t="s">
        <v>450</v>
      </c>
      <c r="I19" s="16">
        <v>30</v>
      </c>
      <c r="J19" s="16">
        <v>0</v>
      </c>
      <c r="K19" s="89">
        <f>VLOOKUP(D19,Poblacion!D$3:E$199,2,0)</f>
        <v>137617</v>
      </c>
      <c r="L19" s="89">
        <f t="shared" si="0"/>
        <v>4128510</v>
      </c>
      <c r="M19" s="90">
        <f>IF(B19="PROVINCIAS",Poblacion!E$205,Poblacion!E$204)</f>
        <v>0.81088813950820315</v>
      </c>
      <c r="N19" s="91">
        <f t="shared" si="1"/>
        <v>3.3477597928410114</v>
      </c>
      <c r="O19" s="80">
        <v>0.8</v>
      </c>
      <c r="P19" s="80">
        <v>0</v>
      </c>
      <c r="Q19" s="91">
        <f t="shared" si="2"/>
        <v>0</v>
      </c>
    </row>
    <row r="20" spans="1:17" x14ac:dyDescent="0.25">
      <c r="A20" s="26">
        <v>19</v>
      </c>
      <c r="B20" s="4" t="s">
        <v>212</v>
      </c>
      <c r="C20" s="4" t="s">
        <v>2</v>
      </c>
      <c r="D20" s="1" t="s">
        <v>4</v>
      </c>
      <c r="E20" s="88" t="s">
        <v>445</v>
      </c>
      <c r="F20" s="88" t="s">
        <v>449</v>
      </c>
      <c r="G20" s="88" t="s">
        <v>451</v>
      </c>
      <c r="H20" s="88" t="s">
        <v>450</v>
      </c>
      <c r="I20" s="16">
        <v>30</v>
      </c>
      <c r="J20" s="16">
        <v>0</v>
      </c>
      <c r="K20" s="89">
        <f>VLOOKUP(D20,Poblacion!D$3:E$199,2,0)</f>
        <v>76993</v>
      </c>
      <c r="L20" s="89">
        <f t="shared" si="0"/>
        <v>2309790</v>
      </c>
      <c r="M20" s="90">
        <f>IF(B20="PROVINCIAS",Poblacion!E$205,Poblacion!E$204)</f>
        <v>0.81088813950820315</v>
      </c>
      <c r="N20" s="91">
        <f t="shared" si="1"/>
        <v>1.8729813157546524</v>
      </c>
      <c r="O20" s="80">
        <v>0.8</v>
      </c>
      <c r="P20" s="80">
        <v>0</v>
      </c>
      <c r="Q20" s="91">
        <f t="shared" si="2"/>
        <v>0</v>
      </c>
    </row>
    <row r="21" spans="1:17" x14ac:dyDescent="0.25">
      <c r="A21" s="26">
        <v>20</v>
      </c>
      <c r="B21" s="4" t="s">
        <v>212</v>
      </c>
      <c r="C21" s="4" t="s">
        <v>136</v>
      </c>
      <c r="D21" s="1" t="s">
        <v>138</v>
      </c>
      <c r="E21" s="88" t="s">
        <v>445</v>
      </c>
      <c r="F21" s="88" t="s">
        <v>449</v>
      </c>
      <c r="G21" s="88" t="s">
        <v>451</v>
      </c>
      <c r="H21" s="88" t="s">
        <v>450</v>
      </c>
      <c r="I21" s="16">
        <v>30</v>
      </c>
      <c r="J21" s="16">
        <v>0</v>
      </c>
      <c r="K21" s="89">
        <f>VLOOKUP(D21,Poblacion!D$3:E$199,2,0)</f>
        <v>147510</v>
      </c>
      <c r="L21" s="89">
        <f t="shared" si="0"/>
        <v>4425300</v>
      </c>
      <c r="M21" s="90">
        <f>IF(B21="PROVINCIAS",Poblacion!E$205,Poblacion!E$204)</f>
        <v>0.81088813950820315</v>
      </c>
      <c r="N21" s="91">
        <f t="shared" si="1"/>
        <v>3.5884232837656511</v>
      </c>
      <c r="O21" s="80">
        <v>0.8</v>
      </c>
      <c r="P21" s="80">
        <v>0</v>
      </c>
      <c r="Q21" s="91">
        <f t="shared" si="2"/>
        <v>0</v>
      </c>
    </row>
    <row r="22" spans="1:17" x14ac:dyDescent="0.25">
      <c r="A22" s="26">
        <v>21</v>
      </c>
      <c r="B22" s="4" t="s">
        <v>212</v>
      </c>
      <c r="C22" s="4" t="s">
        <v>186</v>
      </c>
      <c r="D22" s="1" t="s">
        <v>188</v>
      </c>
      <c r="E22" s="88" t="s">
        <v>445</v>
      </c>
      <c r="F22" s="88" t="s">
        <v>449</v>
      </c>
      <c r="G22" s="88" t="s">
        <v>451</v>
      </c>
      <c r="H22" s="88" t="s">
        <v>450</v>
      </c>
      <c r="I22" s="16">
        <v>30</v>
      </c>
      <c r="J22" s="16">
        <v>0</v>
      </c>
      <c r="K22" s="89">
        <f>VLOOKUP(D22,Poblacion!D$3:E$199,2,0)</f>
        <v>59894</v>
      </c>
      <c r="L22" s="89">
        <f t="shared" si="0"/>
        <v>1796820</v>
      </c>
      <c r="M22" s="90">
        <f>IF(B22="PROVINCIAS",Poblacion!E$205,Poblacion!E$204)</f>
        <v>0.81088813950820315</v>
      </c>
      <c r="N22" s="91">
        <f t="shared" si="1"/>
        <v>1.4570200268311295</v>
      </c>
      <c r="O22" s="80">
        <v>0.8</v>
      </c>
      <c r="P22" s="80">
        <v>0</v>
      </c>
      <c r="Q22" s="91">
        <f t="shared" si="2"/>
        <v>0</v>
      </c>
    </row>
    <row r="23" spans="1:17" x14ac:dyDescent="0.25">
      <c r="A23" s="26">
        <v>22</v>
      </c>
      <c r="B23" s="4" t="s">
        <v>212</v>
      </c>
      <c r="C23" s="4" t="s">
        <v>120</v>
      </c>
      <c r="D23" s="1" t="s">
        <v>122</v>
      </c>
      <c r="E23" s="88" t="s">
        <v>445</v>
      </c>
      <c r="F23" s="88" t="s">
        <v>449</v>
      </c>
      <c r="G23" s="88" t="s">
        <v>451</v>
      </c>
      <c r="H23" s="88" t="s">
        <v>450</v>
      </c>
      <c r="I23" s="16">
        <v>30</v>
      </c>
      <c r="J23" s="16">
        <v>0</v>
      </c>
      <c r="K23" s="89">
        <f>VLOOKUP(D23,Poblacion!D$3:E$199,2,0)</f>
        <v>16564</v>
      </c>
      <c r="L23" s="89">
        <f t="shared" si="0"/>
        <v>496920</v>
      </c>
      <c r="M23" s="90">
        <f>IF(B23="PROVINCIAS",Poblacion!E$205,Poblacion!E$204)</f>
        <v>0.81088813950820315</v>
      </c>
      <c r="N23" s="91">
        <f t="shared" si="1"/>
        <v>0.40294653428441629</v>
      </c>
      <c r="O23" s="80">
        <v>0.8</v>
      </c>
      <c r="P23" s="80">
        <v>0</v>
      </c>
      <c r="Q23" s="91">
        <f t="shared" si="2"/>
        <v>0</v>
      </c>
    </row>
    <row r="24" spans="1:17" x14ac:dyDescent="0.25">
      <c r="A24" s="26">
        <v>23</v>
      </c>
      <c r="B24" s="4" t="s">
        <v>212</v>
      </c>
      <c r="C24" s="4" t="s">
        <v>10</v>
      </c>
      <c r="D24" s="1" t="s">
        <v>15</v>
      </c>
      <c r="E24" s="88" t="s">
        <v>445</v>
      </c>
      <c r="F24" s="88" t="s">
        <v>449</v>
      </c>
      <c r="G24" s="88" t="s">
        <v>451</v>
      </c>
      <c r="H24" s="88" t="s">
        <v>450</v>
      </c>
      <c r="I24" s="16">
        <v>30</v>
      </c>
      <c r="J24" s="16">
        <v>0</v>
      </c>
      <c r="K24" s="89">
        <f>VLOOKUP(D24,Poblacion!D$3:E$199,2,0)</f>
        <v>33029</v>
      </c>
      <c r="L24" s="89">
        <f t="shared" ref="L24:L87" si="3">I24*K24</f>
        <v>990870</v>
      </c>
      <c r="M24" s="90">
        <f>IF(B24="PROVINCIAS",Poblacion!E$205,Poblacion!E$204)</f>
        <v>0.81088813950820315</v>
      </c>
      <c r="N24" s="91">
        <f t="shared" ref="N24:N87" si="4">L24*M24/1000000</f>
        <v>0.80348473079449323</v>
      </c>
      <c r="O24" s="80">
        <v>0.8</v>
      </c>
      <c r="P24" s="80">
        <v>0</v>
      </c>
      <c r="Q24" s="91">
        <f t="shared" si="2"/>
        <v>0</v>
      </c>
    </row>
    <row r="25" spans="1:17" x14ac:dyDescent="0.25">
      <c r="A25" s="26">
        <v>24</v>
      </c>
      <c r="B25" s="4" t="s">
        <v>212</v>
      </c>
      <c r="C25" s="4" t="s">
        <v>2</v>
      </c>
      <c r="D25" s="1" t="s">
        <v>5</v>
      </c>
      <c r="E25" s="88" t="s">
        <v>445</v>
      </c>
      <c r="F25" s="88" t="s">
        <v>449</v>
      </c>
      <c r="G25" s="88" t="s">
        <v>451</v>
      </c>
      <c r="H25" s="88" t="s">
        <v>450</v>
      </c>
      <c r="I25" s="16">
        <v>30</v>
      </c>
      <c r="J25" s="16">
        <v>0</v>
      </c>
      <c r="K25" s="89">
        <f>VLOOKUP(D25,Poblacion!D$3:E$199,2,0)</f>
        <v>34147</v>
      </c>
      <c r="L25" s="89">
        <f t="shared" si="3"/>
        <v>1024410</v>
      </c>
      <c r="M25" s="90">
        <f>IF(B25="PROVINCIAS",Poblacion!E$205,Poblacion!E$204)</f>
        <v>0.81088813950820315</v>
      </c>
      <c r="N25" s="91">
        <f t="shared" si="4"/>
        <v>0.83068191899359844</v>
      </c>
      <c r="O25" s="80">
        <v>0.8</v>
      </c>
      <c r="P25" s="80">
        <v>0</v>
      </c>
      <c r="Q25" s="91">
        <f t="shared" si="2"/>
        <v>0</v>
      </c>
    </row>
    <row r="26" spans="1:17" x14ac:dyDescent="0.25">
      <c r="A26" s="26">
        <v>25</v>
      </c>
      <c r="B26" s="4" t="s">
        <v>212</v>
      </c>
      <c r="C26" s="20" t="s">
        <v>59</v>
      </c>
      <c r="D26" s="1" t="s">
        <v>61</v>
      </c>
      <c r="E26" s="88" t="s">
        <v>445</v>
      </c>
      <c r="F26" s="88" t="s">
        <v>449</v>
      </c>
      <c r="G26" s="88" t="s">
        <v>451</v>
      </c>
      <c r="H26" s="88" t="s">
        <v>450</v>
      </c>
      <c r="I26" s="16">
        <v>30</v>
      </c>
      <c r="J26" s="16">
        <v>0</v>
      </c>
      <c r="K26" s="89">
        <f>VLOOKUP(D26,Poblacion!D$3:E$199,2,0)</f>
        <v>80420</v>
      </c>
      <c r="L26" s="89">
        <f t="shared" si="3"/>
        <v>2412600</v>
      </c>
      <c r="M26" s="90">
        <f>IF(B26="PROVINCIAS",Poblacion!E$205,Poblacion!E$204)</f>
        <v>0.81088813950820315</v>
      </c>
      <c r="N26" s="91">
        <f t="shared" si="4"/>
        <v>1.9563487253774909</v>
      </c>
      <c r="O26" s="80">
        <v>0.8</v>
      </c>
      <c r="P26" s="80">
        <v>0</v>
      </c>
      <c r="Q26" s="91">
        <f t="shared" si="2"/>
        <v>0</v>
      </c>
    </row>
    <row r="27" spans="1:17" x14ac:dyDescent="0.25">
      <c r="A27" s="26">
        <v>26</v>
      </c>
      <c r="B27" s="4" t="s">
        <v>212</v>
      </c>
      <c r="C27" s="20" t="s">
        <v>59</v>
      </c>
      <c r="D27" s="1" t="s">
        <v>59</v>
      </c>
      <c r="E27" s="88" t="s">
        <v>445</v>
      </c>
      <c r="F27" s="88" t="s">
        <v>449</v>
      </c>
      <c r="G27" s="88" t="s">
        <v>451</v>
      </c>
      <c r="H27" s="88" t="s">
        <v>450</v>
      </c>
      <c r="I27" s="16">
        <v>30</v>
      </c>
      <c r="J27" s="16">
        <v>0</v>
      </c>
      <c r="K27" s="89">
        <f>VLOOKUP(D27,Poblacion!D$3:E$199,2,0)</f>
        <v>390846</v>
      </c>
      <c r="L27" s="89">
        <f t="shared" si="3"/>
        <v>11725380</v>
      </c>
      <c r="M27" s="90">
        <f>IF(B27="PROVINCIAS",Poblacion!E$205,Poblacion!E$204)</f>
        <v>0.81088813950820315</v>
      </c>
      <c r="N27" s="91">
        <f t="shared" si="4"/>
        <v>9.5079715732266958</v>
      </c>
      <c r="O27" s="80">
        <v>0.8</v>
      </c>
      <c r="P27" s="80">
        <v>0</v>
      </c>
      <c r="Q27" s="91">
        <f t="shared" si="2"/>
        <v>0</v>
      </c>
    </row>
    <row r="28" spans="1:17" x14ac:dyDescent="0.25">
      <c r="A28" s="26">
        <v>27</v>
      </c>
      <c r="B28" s="4" t="s">
        <v>212</v>
      </c>
      <c r="C28" s="4" t="s">
        <v>136</v>
      </c>
      <c r="D28" s="1" t="s">
        <v>141</v>
      </c>
      <c r="E28" s="88" t="s">
        <v>445</v>
      </c>
      <c r="F28" s="88" t="s">
        <v>449</v>
      </c>
      <c r="G28" s="88" t="s">
        <v>451</v>
      </c>
      <c r="H28" s="88" t="s">
        <v>450</v>
      </c>
      <c r="I28" s="16">
        <v>30</v>
      </c>
      <c r="J28" s="16">
        <v>0</v>
      </c>
      <c r="K28" s="89">
        <f>VLOOKUP(D28,Poblacion!D$3:E$199,2,0)</f>
        <v>7754</v>
      </c>
      <c r="L28" s="89">
        <f t="shared" si="3"/>
        <v>232620</v>
      </c>
      <c r="M28" s="90">
        <f>IF(B28="PROVINCIAS",Poblacion!E$205,Poblacion!E$204)</f>
        <v>0.81088813950820315</v>
      </c>
      <c r="N28" s="91">
        <f t="shared" si="4"/>
        <v>0.18862879901239823</v>
      </c>
      <c r="O28" s="80">
        <v>0.8</v>
      </c>
      <c r="P28" s="80">
        <v>0</v>
      </c>
      <c r="Q28" s="91">
        <f t="shared" si="2"/>
        <v>0</v>
      </c>
    </row>
    <row r="29" spans="1:17" x14ac:dyDescent="0.25">
      <c r="A29" s="26">
        <v>28</v>
      </c>
      <c r="B29" s="4" t="s">
        <v>212</v>
      </c>
      <c r="C29" s="4" t="s">
        <v>73</v>
      </c>
      <c r="D29" s="1" t="s">
        <v>76</v>
      </c>
      <c r="E29" s="88" t="s">
        <v>445</v>
      </c>
      <c r="F29" s="88" t="s">
        <v>449</v>
      </c>
      <c r="G29" s="88" t="s">
        <v>451</v>
      </c>
      <c r="H29" s="88" t="s">
        <v>450</v>
      </c>
      <c r="I29" s="16">
        <v>30</v>
      </c>
      <c r="J29" s="16">
        <v>0</v>
      </c>
      <c r="K29" s="89">
        <f>VLOOKUP(D29,Poblacion!D$3:E$199,2,0)</f>
        <v>74503</v>
      </c>
      <c r="L29" s="89">
        <f t="shared" si="3"/>
        <v>2235090</v>
      </c>
      <c r="M29" s="90">
        <f>IF(B29="PROVINCIAS",Poblacion!E$205,Poblacion!E$204)</f>
        <v>0.81088813950820315</v>
      </c>
      <c r="N29" s="91">
        <f t="shared" si="4"/>
        <v>1.8124079717333899</v>
      </c>
      <c r="O29" s="80">
        <v>0.8</v>
      </c>
      <c r="P29" s="80">
        <v>0</v>
      </c>
      <c r="Q29" s="91">
        <f t="shared" si="2"/>
        <v>0</v>
      </c>
    </row>
    <row r="30" spans="1:17" x14ac:dyDescent="0.25">
      <c r="A30" s="26">
        <v>29</v>
      </c>
      <c r="B30" s="4" t="s">
        <v>214</v>
      </c>
      <c r="C30" s="5" t="s">
        <v>72</v>
      </c>
      <c r="D30" s="1" t="s">
        <v>72</v>
      </c>
      <c r="E30" s="88" t="s">
        <v>445</v>
      </c>
      <c r="F30" s="88" t="s">
        <v>449</v>
      </c>
      <c r="G30" s="88" t="s">
        <v>451</v>
      </c>
      <c r="H30" s="88" t="s">
        <v>450</v>
      </c>
      <c r="I30" s="16">
        <v>30</v>
      </c>
      <c r="J30" s="16">
        <v>0</v>
      </c>
      <c r="K30" s="89">
        <f>VLOOKUP(D30,Poblacion!D$3:E$199,2,0)</f>
        <v>1028144</v>
      </c>
      <c r="L30" s="89">
        <f t="shared" si="3"/>
        <v>30844320</v>
      </c>
      <c r="M30" s="90">
        <f>IF(B30="PROVINCIAS",Poblacion!E$205,Poblacion!E$204)</f>
        <v>1.4028364813491916</v>
      </c>
      <c r="N30" s="91">
        <f t="shared" si="4"/>
        <v>43.269537338408497</v>
      </c>
      <c r="O30" s="80">
        <v>0.8</v>
      </c>
      <c r="P30" s="80">
        <v>1</v>
      </c>
      <c r="Q30" s="91">
        <f t="shared" si="2"/>
        <v>34.615629870726799</v>
      </c>
    </row>
    <row r="31" spans="1:17" x14ac:dyDescent="0.25">
      <c r="A31" s="26">
        <v>30</v>
      </c>
      <c r="B31" s="4" t="s">
        <v>212</v>
      </c>
      <c r="C31" s="4" t="s">
        <v>39</v>
      </c>
      <c r="D31" s="1" t="s">
        <v>40</v>
      </c>
      <c r="E31" s="88" t="s">
        <v>445</v>
      </c>
      <c r="F31" s="88" t="s">
        <v>449</v>
      </c>
      <c r="G31" s="88" t="s">
        <v>451</v>
      </c>
      <c r="H31" s="88" t="s">
        <v>450</v>
      </c>
      <c r="I31" s="16">
        <v>30</v>
      </c>
      <c r="J31" s="16">
        <v>0</v>
      </c>
      <c r="K31" s="89">
        <f>VLOOKUP(D31,Poblacion!D$3:E$199,2,0)</f>
        <v>59538</v>
      </c>
      <c r="L31" s="89">
        <f t="shared" si="3"/>
        <v>1786140</v>
      </c>
      <c r="M31" s="90">
        <f>IF(B31="PROVINCIAS",Poblacion!E$205,Poblacion!E$204)</f>
        <v>0.81088813950820315</v>
      </c>
      <c r="N31" s="91">
        <f t="shared" si="4"/>
        <v>1.4483597415011822</v>
      </c>
      <c r="O31" s="80">
        <v>0.8</v>
      </c>
      <c r="P31" s="80">
        <v>0</v>
      </c>
      <c r="Q31" s="91">
        <f t="shared" si="2"/>
        <v>0</v>
      </c>
    </row>
    <row r="32" spans="1:17" x14ac:dyDescent="0.25">
      <c r="A32" s="26">
        <v>31</v>
      </c>
      <c r="B32" s="4" t="s">
        <v>212</v>
      </c>
      <c r="C32" s="4" t="s">
        <v>73</v>
      </c>
      <c r="D32" s="1" t="s">
        <v>77</v>
      </c>
      <c r="E32" s="88" t="s">
        <v>445</v>
      </c>
      <c r="F32" s="88" t="s">
        <v>449</v>
      </c>
      <c r="G32" s="88" t="s">
        <v>451</v>
      </c>
      <c r="H32" s="88" t="s">
        <v>450</v>
      </c>
      <c r="I32" s="16">
        <v>30</v>
      </c>
      <c r="J32" s="16">
        <v>0</v>
      </c>
      <c r="K32" s="89">
        <f>VLOOKUP(D32,Poblacion!D$3:E$199,2,0)</f>
        <v>39491</v>
      </c>
      <c r="L32" s="89">
        <f t="shared" si="3"/>
        <v>1184730</v>
      </c>
      <c r="M32" s="90">
        <f>IF(B32="PROVINCIAS",Poblacion!E$205,Poblacion!E$204)</f>
        <v>0.81088813950820315</v>
      </c>
      <c r="N32" s="91">
        <f t="shared" si="4"/>
        <v>0.9606835055195535</v>
      </c>
      <c r="O32" s="80">
        <v>0.8</v>
      </c>
      <c r="P32" s="80">
        <v>0</v>
      </c>
      <c r="Q32" s="91">
        <f t="shared" si="2"/>
        <v>0</v>
      </c>
    </row>
    <row r="33" spans="1:17" x14ac:dyDescent="0.25">
      <c r="A33" s="26">
        <v>32</v>
      </c>
      <c r="B33" s="4" t="s">
        <v>212</v>
      </c>
      <c r="C33" s="4" t="s">
        <v>73</v>
      </c>
      <c r="D33" s="1" t="s">
        <v>78</v>
      </c>
      <c r="E33" s="88" t="s">
        <v>445</v>
      </c>
      <c r="F33" s="88" t="s">
        <v>449</v>
      </c>
      <c r="G33" s="88" t="s">
        <v>451</v>
      </c>
      <c r="H33" s="88" t="s">
        <v>450</v>
      </c>
      <c r="I33" s="16">
        <v>30</v>
      </c>
      <c r="J33" s="16">
        <v>0</v>
      </c>
      <c r="K33" s="89">
        <f>VLOOKUP(D33,Poblacion!D$3:E$199,2,0)</f>
        <v>102399</v>
      </c>
      <c r="L33" s="89">
        <f t="shared" si="3"/>
        <v>3071970</v>
      </c>
      <c r="M33" s="90">
        <f>IF(B33="PROVINCIAS",Poblacion!E$205,Poblacion!E$204)</f>
        <v>0.81088813950820315</v>
      </c>
      <c r="N33" s="91">
        <f t="shared" si="4"/>
        <v>2.4910240379250146</v>
      </c>
      <c r="O33" s="80">
        <v>0.8</v>
      </c>
      <c r="P33" s="80">
        <v>0</v>
      </c>
      <c r="Q33" s="91">
        <f t="shared" si="2"/>
        <v>0</v>
      </c>
    </row>
    <row r="34" spans="1:17" x14ac:dyDescent="0.25">
      <c r="A34" s="26">
        <v>33</v>
      </c>
      <c r="B34" s="4" t="s">
        <v>212</v>
      </c>
      <c r="C34" s="4" t="s">
        <v>197</v>
      </c>
      <c r="D34" s="1" t="s">
        <v>198</v>
      </c>
      <c r="E34" s="88" t="s">
        <v>445</v>
      </c>
      <c r="F34" s="88" t="s">
        <v>449</v>
      </c>
      <c r="G34" s="88" t="s">
        <v>451</v>
      </c>
      <c r="H34" s="88" t="s">
        <v>450</v>
      </c>
      <c r="I34" s="16">
        <v>30</v>
      </c>
      <c r="J34" s="16">
        <v>0</v>
      </c>
      <c r="K34" s="89">
        <f>VLOOKUP(D34,Poblacion!D$3:E$199,2,0)</f>
        <v>8045</v>
      </c>
      <c r="L34" s="89">
        <f t="shared" si="3"/>
        <v>241350</v>
      </c>
      <c r="M34" s="90">
        <f>IF(B34="PROVINCIAS",Poblacion!E$205,Poblacion!E$204)</f>
        <v>0.81088813950820315</v>
      </c>
      <c r="N34" s="91">
        <f t="shared" si="4"/>
        <v>0.19570785247030481</v>
      </c>
      <c r="O34" s="80">
        <v>0.8</v>
      </c>
      <c r="P34" s="80">
        <v>0</v>
      </c>
      <c r="Q34" s="91">
        <f t="shared" si="2"/>
        <v>0</v>
      </c>
    </row>
    <row r="35" spans="1:17" x14ac:dyDescent="0.25">
      <c r="A35" s="26">
        <v>34</v>
      </c>
      <c r="B35" s="4" t="s">
        <v>212</v>
      </c>
      <c r="C35" s="4" t="s">
        <v>47</v>
      </c>
      <c r="D35" s="1" t="s">
        <v>49</v>
      </c>
      <c r="E35" s="88" t="s">
        <v>445</v>
      </c>
      <c r="F35" s="88" t="s">
        <v>449</v>
      </c>
      <c r="G35" s="88" t="s">
        <v>451</v>
      </c>
      <c r="H35" s="88" t="s">
        <v>450</v>
      </c>
      <c r="I35" s="16">
        <v>30</v>
      </c>
      <c r="J35" s="16">
        <v>0</v>
      </c>
      <c r="K35" s="89">
        <f>VLOOKUP(D35,Poblacion!D$3:E$199,2,0)</f>
        <v>33846</v>
      </c>
      <c r="L35" s="89">
        <f t="shared" si="3"/>
        <v>1015380</v>
      </c>
      <c r="M35" s="90">
        <f>IF(B35="PROVINCIAS",Poblacion!E$205,Poblacion!E$204)</f>
        <v>0.81088813950820315</v>
      </c>
      <c r="N35" s="91">
        <f t="shared" si="4"/>
        <v>0.82335959909383927</v>
      </c>
      <c r="O35" s="80">
        <v>0.8</v>
      </c>
      <c r="P35" s="80">
        <v>0</v>
      </c>
      <c r="Q35" s="91">
        <f t="shared" si="2"/>
        <v>0</v>
      </c>
    </row>
    <row r="36" spans="1:17" x14ac:dyDescent="0.25">
      <c r="A36" s="26">
        <v>35</v>
      </c>
      <c r="B36" s="4" t="s">
        <v>212</v>
      </c>
      <c r="C36" s="4" t="s">
        <v>136</v>
      </c>
      <c r="D36" s="1" t="s">
        <v>142</v>
      </c>
      <c r="E36" s="88" t="s">
        <v>445</v>
      </c>
      <c r="F36" s="88" t="s">
        <v>449</v>
      </c>
      <c r="G36" s="88" t="s">
        <v>451</v>
      </c>
      <c r="H36" s="88" t="s">
        <v>450</v>
      </c>
      <c r="I36" s="16">
        <v>30</v>
      </c>
      <c r="J36" s="16">
        <v>0</v>
      </c>
      <c r="K36" s="89">
        <f>VLOOKUP(D36,Poblacion!D$3:E$199,2,0)</f>
        <v>15283</v>
      </c>
      <c r="L36" s="89">
        <f t="shared" si="3"/>
        <v>458490</v>
      </c>
      <c r="M36" s="90">
        <f>IF(B36="PROVINCIAS",Poblacion!E$205,Poblacion!E$204)</f>
        <v>0.81088813950820315</v>
      </c>
      <c r="N36" s="91">
        <f t="shared" si="4"/>
        <v>0.37178410308311605</v>
      </c>
      <c r="O36" s="80">
        <v>0.8</v>
      </c>
      <c r="P36" s="80">
        <v>0</v>
      </c>
      <c r="Q36" s="91">
        <f t="shared" si="2"/>
        <v>0</v>
      </c>
    </row>
    <row r="37" spans="1:17" x14ac:dyDescent="0.25">
      <c r="A37" s="26">
        <v>36</v>
      </c>
      <c r="B37" s="4" t="s">
        <v>212</v>
      </c>
      <c r="C37" s="4" t="s">
        <v>136</v>
      </c>
      <c r="D37" s="1" t="s">
        <v>140</v>
      </c>
      <c r="E37" s="88" t="s">
        <v>445</v>
      </c>
      <c r="F37" s="88" t="s">
        <v>449</v>
      </c>
      <c r="G37" s="88" t="s">
        <v>451</v>
      </c>
      <c r="H37" s="88" t="s">
        <v>450</v>
      </c>
      <c r="I37" s="16">
        <v>30</v>
      </c>
      <c r="J37" s="16">
        <v>0</v>
      </c>
      <c r="K37" s="89">
        <f>VLOOKUP(D37,Poblacion!D$3:E$199,2,0)</f>
        <v>236250</v>
      </c>
      <c r="L37" s="89">
        <f t="shared" si="3"/>
        <v>7087500</v>
      </c>
      <c r="M37" s="90">
        <f>IF(B37="PROVINCIAS",Poblacion!E$205,Poblacion!E$204)</f>
        <v>0.81088813950820315</v>
      </c>
      <c r="N37" s="91">
        <f t="shared" si="4"/>
        <v>5.7471696887643899</v>
      </c>
      <c r="O37" s="80">
        <v>0.8</v>
      </c>
      <c r="P37" s="80">
        <v>0</v>
      </c>
      <c r="Q37" s="91">
        <f t="shared" si="2"/>
        <v>0</v>
      </c>
    </row>
    <row r="38" spans="1:17" x14ac:dyDescent="0.25">
      <c r="A38" s="26">
        <v>37</v>
      </c>
      <c r="B38" s="4" t="s">
        <v>212</v>
      </c>
      <c r="C38" s="4" t="s">
        <v>173</v>
      </c>
      <c r="D38" s="1" t="s">
        <v>176</v>
      </c>
      <c r="E38" s="88" t="s">
        <v>445</v>
      </c>
      <c r="F38" s="88" t="s">
        <v>449</v>
      </c>
      <c r="G38" s="88" t="s">
        <v>451</v>
      </c>
      <c r="H38" s="88" t="s">
        <v>450</v>
      </c>
      <c r="I38" s="16">
        <v>30</v>
      </c>
      <c r="J38" s="16">
        <v>0</v>
      </c>
      <c r="K38" s="89">
        <f>VLOOKUP(D38,Poblacion!D$3:E$199,2,0)</f>
        <v>96835</v>
      </c>
      <c r="L38" s="89">
        <f t="shared" si="3"/>
        <v>2905050</v>
      </c>
      <c r="M38" s="90">
        <f>IF(B38="PROVINCIAS",Poblacion!E$205,Poblacion!E$204)</f>
        <v>0.81088813950820315</v>
      </c>
      <c r="N38" s="91">
        <f t="shared" si="4"/>
        <v>2.3556705896783057</v>
      </c>
      <c r="O38" s="80">
        <v>0.8</v>
      </c>
      <c r="P38" s="80">
        <v>0</v>
      </c>
      <c r="Q38" s="91">
        <f t="shared" si="2"/>
        <v>0</v>
      </c>
    </row>
    <row r="39" spans="1:17" x14ac:dyDescent="0.25">
      <c r="A39" s="26">
        <v>38</v>
      </c>
      <c r="B39" s="4" t="s">
        <v>212</v>
      </c>
      <c r="C39" s="4" t="s">
        <v>39</v>
      </c>
      <c r="D39" s="1" t="s">
        <v>41</v>
      </c>
      <c r="E39" s="88" t="s">
        <v>445</v>
      </c>
      <c r="F39" s="88" t="s">
        <v>449</v>
      </c>
      <c r="G39" s="88" t="s">
        <v>451</v>
      </c>
      <c r="H39" s="88" t="s">
        <v>450</v>
      </c>
      <c r="I39" s="16">
        <v>30</v>
      </c>
      <c r="J39" s="16">
        <v>0</v>
      </c>
      <c r="K39" s="89">
        <f>VLOOKUP(D39,Poblacion!D$3:E$199,2,0)</f>
        <v>41435</v>
      </c>
      <c r="L39" s="89">
        <f t="shared" si="3"/>
        <v>1243050</v>
      </c>
      <c r="M39" s="90">
        <f>IF(B39="PROVINCIAS",Poblacion!E$205,Poblacion!E$204)</f>
        <v>0.81088813950820315</v>
      </c>
      <c r="N39" s="91">
        <f t="shared" si="4"/>
        <v>1.0079745018156718</v>
      </c>
      <c r="O39" s="80">
        <v>0.8</v>
      </c>
      <c r="P39" s="80">
        <v>0</v>
      </c>
      <c r="Q39" s="91">
        <f t="shared" si="2"/>
        <v>0</v>
      </c>
    </row>
    <row r="40" spans="1:17" x14ac:dyDescent="0.25">
      <c r="A40" s="26">
        <v>39</v>
      </c>
      <c r="B40" s="4" t="s">
        <v>212</v>
      </c>
      <c r="C40" s="4" t="s">
        <v>10</v>
      </c>
      <c r="D40" s="1" t="s">
        <v>16</v>
      </c>
      <c r="E40" s="88" t="s">
        <v>445</v>
      </c>
      <c r="F40" s="88" t="s">
        <v>449</v>
      </c>
      <c r="G40" s="88" t="s">
        <v>451</v>
      </c>
      <c r="H40" s="88" t="s">
        <v>450</v>
      </c>
      <c r="I40" s="16">
        <v>30</v>
      </c>
      <c r="J40" s="16">
        <v>0</v>
      </c>
      <c r="K40" s="89">
        <f>VLOOKUP(D40,Poblacion!D$3:E$199,2,0)</f>
        <v>47329</v>
      </c>
      <c r="L40" s="89">
        <f t="shared" si="3"/>
        <v>1419870</v>
      </c>
      <c r="M40" s="90">
        <f>IF(B40="PROVINCIAS",Poblacion!E$205,Poblacion!E$204)</f>
        <v>0.81088813950820315</v>
      </c>
      <c r="N40" s="91">
        <f t="shared" si="4"/>
        <v>1.1513557426435124</v>
      </c>
      <c r="O40" s="80">
        <v>0.8</v>
      </c>
      <c r="P40" s="80">
        <v>0</v>
      </c>
      <c r="Q40" s="91">
        <f t="shared" si="2"/>
        <v>0</v>
      </c>
    </row>
    <row r="41" spans="1:17" x14ac:dyDescent="0.25">
      <c r="A41" s="26">
        <v>40</v>
      </c>
      <c r="B41" s="4" t="s">
        <v>212</v>
      </c>
      <c r="C41" s="4" t="s">
        <v>10</v>
      </c>
      <c r="D41" s="1" t="s">
        <v>17</v>
      </c>
      <c r="E41" s="88" t="s">
        <v>445</v>
      </c>
      <c r="F41" s="88" t="s">
        <v>449</v>
      </c>
      <c r="G41" s="88" t="s">
        <v>451</v>
      </c>
      <c r="H41" s="88" t="s">
        <v>450</v>
      </c>
      <c r="I41" s="16">
        <v>30</v>
      </c>
      <c r="J41" s="16">
        <v>0</v>
      </c>
      <c r="K41" s="89">
        <f>VLOOKUP(D41,Poblacion!D$3:E$199,2,0)</f>
        <v>21848</v>
      </c>
      <c r="L41" s="89">
        <f t="shared" si="3"/>
        <v>655440</v>
      </c>
      <c r="M41" s="90">
        <f>IF(B41="PROVINCIAS",Poblacion!E$205,Poblacion!E$204)</f>
        <v>0.81088813950820315</v>
      </c>
      <c r="N41" s="91">
        <f t="shared" si="4"/>
        <v>0.53148852215925657</v>
      </c>
      <c r="O41" s="80">
        <v>0.8</v>
      </c>
      <c r="P41" s="80">
        <v>0</v>
      </c>
      <c r="Q41" s="91">
        <f t="shared" si="2"/>
        <v>0</v>
      </c>
    </row>
    <row r="42" spans="1:17" x14ac:dyDescent="0.25">
      <c r="A42" s="26">
        <v>41</v>
      </c>
      <c r="B42" s="4" t="s">
        <v>212</v>
      </c>
      <c r="C42" s="4" t="s">
        <v>10</v>
      </c>
      <c r="D42" s="1" t="s">
        <v>19</v>
      </c>
      <c r="E42" s="88" t="s">
        <v>445</v>
      </c>
      <c r="F42" s="88" t="s">
        <v>449</v>
      </c>
      <c r="G42" s="88" t="s">
        <v>451</v>
      </c>
      <c r="H42" s="88" t="s">
        <v>450</v>
      </c>
      <c r="I42" s="16">
        <v>30</v>
      </c>
      <c r="J42" s="16">
        <v>0</v>
      </c>
      <c r="K42" s="89">
        <f>VLOOKUP(D42,Poblacion!D$3:E$199,2,0)</f>
        <v>47862</v>
      </c>
      <c r="L42" s="89">
        <f t="shared" si="3"/>
        <v>1435860</v>
      </c>
      <c r="M42" s="90">
        <f>IF(B42="PROVINCIAS",Poblacion!E$205,Poblacion!E$204)</f>
        <v>0.81088813950820315</v>
      </c>
      <c r="N42" s="91">
        <f t="shared" si="4"/>
        <v>1.1643218439942487</v>
      </c>
      <c r="O42" s="80">
        <v>0.8</v>
      </c>
      <c r="P42" s="80">
        <v>0</v>
      </c>
      <c r="Q42" s="91">
        <f t="shared" si="2"/>
        <v>0</v>
      </c>
    </row>
    <row r="43" spans="1:17" x14ac:dyDescent="0.25">
      <c r="A43" s="26">
        <v>42</v>
      </c>
      <c r="B43" s="4" t="s">
        <v>212</v>
      </c>
      <c r="C43" s="4" t="s">
        <v>39</v>
      </c>
      <c r="D43" s="1" t="s">
        <v>42</v>
      </c>
      <c r="E43" s="88" t="s">
        <v>445</v>
      </c>
      <c r="F43" s="88" t="s">
        <v>449</v>
      </c>
      <c r="G43" s="88" t="s">
        <v>451</v>
      </c>
      <c r="H43" s="88" t="s">
        <v>450</v>
      </c>
      <c r="I43" s="16">
        <v>30</v>
      </c>
      <c r="J43" s="16">
        <v>0</v>
      </c>
      <c r="K43" s="89">
        <f>VLOOKUP(D43,Poblacion!D$3:E$199,2,0)</f>
        <v>38563</v>
      </c>
      <c r="L43" s="89">
        <f t="shared" si="3"/>
        <v>1156890</v>
      </c>
      <c r="M43" s="90">
        <f>IF(B43="PROVINCIAS",Poblacion!E$205,Poblacion!E$204)</f>
        <v>0.81088813950820315</v>
      </c>
      <c r="N43" s="91">
        <f t="shared" si="4"/>
        <v>0.93810837971564509</v>
      </c>
      <c r="O43" s="80">
        <v>0.8</v>
      </c>
      <c r="P43" s="80">
        <v>0</v>
      </c>
      <c r="Q43" s="91">
        <f t="shared" si="2"/>
        <v>0</v>
      </c>
    </row>
    <row r="44" spans="1:17" x14ac:dyDescent="0.25">
      <c r="A44" s="26">
        <v>43</v>
      </c>
      <c r="B44" s="4" t="s">
        <v>212</v>
      </c>
      <c r="C44" s="4" t="s">
        <v>86</v>
      </c>
      <c r="D44" s="1" t="s">
        <v>89</v>
      </c>
      <c r="E44" s="88" t="s">
        <v>445</v>
      </c>
      <c r="F44" s="88" t="s">
        <v>449</v>
      </c>
      <c r="G44" s="88" t="s">
        <v>451</v>
      </c>
      <c r="H44" s="88" t="s">
        <v>450</v>
      </c>
      <c r="I44" s="16">
        <v>30</v>
      </c>
      <c r="J44" s="16">
        <v>0</v>
      </c>
      <c r="K44" s="89">
        <f>VLOOKUP(D44,Poblacion!D$3:E$199,2,0)</f>
        <v>19159</v>
      </c>
      <c r="L44" s="89">
        <f t="shared" si="3"/>
        <v>574770</v>
      </c>
      <c r="M44" s="90">
        <f>IF(B44="PROVINCIAS",Poblacion!E$205,Poblacion!E$204)</f>
        <v>0.81088813950820315</v>
      </c>
      <c r="N44" s="91">
        <f t="shared" si="4"/>
        <v>0.46607417594512995</v>
      </c>
      <c r="O44" s="80">
        <v>0.8</v>
      </c>
      <c r="P44" s="80">
        <v>0</v>
      </c>
      <c r="Q44" s="91">
        <f t="shared" si="2"/>
        <v>0</v>
      </c>
    </row>
    <row r="45" spans="1:17" x14ac:dyDescent="0.25">
      <c r="A45" s="26">
        <v>44</v>
      </c>
      <c r="B45" s="4" t="s">
        <v>212</v>
      </c>
      <c r="C45" s="4" t="s">
        <v>39</v>
      </c>
      <c r="D45" s="1" t="s">
        <v>43</v>
      </c>
      <c r="E45" s="88" t="s">
        <v>445</v>
      </c>
      <c r="F45" s="88" t="s">
        <v>449</v>
      </c>
      <c r="G45" s="88" t="s">
        <v>451</v>
      </c>
      <c r="H45" s="88" t="s">
        <v>450</v>
      </c>
      <c r="I45" s="16">
        <v>30</v>
      </c>
      <c r="J45" s="16">
        <v>0</v>
      </c>
      <c r="K45" s="89">
        <f>VLOOKUP(D45,Poblacion!D$3:E$199,2,0)</f>
        <v>96876</v>
      </c>
      <c r="L45" s="89">
        <f t="shared" si="3"/>
        <v>2906280</v>
      </c>
      <c r="M45" s="90">
        <f>IF(B45="PROVINCIAS",Poblacion!E$205,Poblacion!E$204)</f>
        <v>0.81088813950820315</v>
      </c>
      <c r="N45" s="91">
        <f t="shared" si="4"/>
        <v>2.3566679820899008</v>
      </c>
      <c r="O45" s="80">
        <v>0.8</v>
      </c>
      <c r="P45" s="80">
        <v>0</v>
      </c>
      <c r="Q45" s="91">
        <f t="shared" si="2"/>
        <v>0</v>
      </c>
    </row>
    <row r="46" spans="1:17" x14ac:dyDescent="0.25">
      <c r="A46" s="26">
        <v>45</v>
      </c>
      <c r="B46" s="4" t="s">
        <v>212</v>
      </c>
      <c r="C46" s="20" t="s">
        <v>59</v>
      </c>
      <c r="D46" s="1" t="s">
        <v>62</v>
      </c>
      <c r="E46" s="88" t="s">
        <v>445</v>
      </c>
      <c r="F46" s="88" t="s">
        <v>449</v>
      </c>
      <c r="G46" s="88" t="s">
        <v>451</v>
      </c>
      <c r="H46" s="88" t="s">
        <v>450</v>
      </c>
      <c r="I46" s="16">
        <v>30</v>
      </c>
      <c r="J46" s="16">
        <v>0</v>
      </c>
      <c r="K46" s="89">
        <f>VLOOKUP(D46,Poblacion!D$3:E$199,2,0)</f>
        <v>95843</v>
      </c>
      <c r="L46" s="89">
        <f t="shared" si="3"/>
        <v>2875290</v>
      </c>
      <c r="M46" s="90">
        <f>IF(B46="PROVINCIAS",Poblacion!E$205,Poblacion!E$204)</f>
        <v>0.81088813950820315</v>
      </c>
      <c r="N46" s="91">
        <f t="shared" si="4"/>
        <v>2.3315385586465416</v>
      </c>
      <c r="O46" s="80">
        <v>0.8</v>
      </c>
      <c r="P46" s="80">
        <v>0</v>
      </c>
      <c r="Q46" s="91">
        <f t="shared" si="2"/>
        <v>0</v>
      </c>
    </row>
    <row r="47" spans="1:17" x14ac:dyDescent="0.25">
      <c r="A47" s="26">
        <v>46</v>
      </c>
      <c r="B47" s="4" t="s">
        <v>212</v>
      </c>
      <c r="C47" s="4" t="s">
        <v>2</v>
      </c>
      <c r="D47" s="1" t="s">
        <v>3</v>
      </c>
      <c r="E47" s="88" t="s">
        <v>445</v>
      </c>
      <c r="F47" s="88" t="s">
        <v>449</v>
      </c>
      <c r="G47" s="88" t="s">
        <v>451</v>
      </c>
      <c r="H47" s="88" t="s">
        <v>450</v>
      </c>
      <c r="I47" s="16">
        <v>30</v>
      </c>
      <c r="J47" s="16">
        <v>0</v>
      </c>
      <c r="K47" s="89">
        <f>VLOOKUP(D47,Poblacion!D$3:E$199,2,0)</f>
        <v>55352</v>
      </c>
      <c r="L47" s="89">
        <f t="shared" si="3"/>
        <v>1660560</v>
      </c>
      <c r="M47" s="90">
        <f>IF(B47="PROVINCIAS",Poblacion!E$205,Poblacion!E$204)</f>
        <v>0.81088813950820315</v>
      </c>
      <c r="N47" s="91">
        <f t="shared" si="4"/>
        <v>1.3465284089417418</v>
      </c>
      <c r="O47" s="80">
        <v>0.8</v>
      </c>
      <c r="P47" s="80">
        <v>0</v>
      </c>
      <c r="Q47" s="91">
        <f t="shared" si="2"/>
        <v>0</v>
      </c>
    </row>
    <row r="48" spans="1:17" x14ac:dyDescent="0.25">
      <c r="A48" s="26">
        <v>47</v>
      </c>
      <c r="B48" s="4" t="s">
        <v>212</v>
      </c>
      <c r="C48" s="4" t="s">
        <v>110</v>
      </c>
      <c r="D48" s="1" t="s">
        <v>114</v>
      </c>
      <c r="E48" s="88" t="s">
        <v>445</v>
      </c>
      <c r="F48" s="88" t="s">
        <v>449</v>
      </c>
      <c r="G48" s="88" t="s">
        <v>451</v>
      </c>
      <c r="H48" s="88" t="s">
        <v>450</v>
      </c>
      <c r="I48" s="16">
        <v>30</v>
      </c>
      <c r="J48" s="16">
        <v>0</v>
      </c>
      <c r="K48" s="89">
        <f>VLOOKUP(D48,Poblacion!D$3:E$199,2,0)</f>
        <v>206540</v>
      </c>
      <c r="L48" s="89">
        <f t="shared" si="3"/>
        <v>6196200</v>
      </c>
      <c r="M48" s="90">
        <f>IF(B48="PROVINCIAS",Poblacion!E$205,Poblacion!E$204)</f>
        <v>0.81088813950820315</v>
      </c>
      <c r="N48" s="91">
        <f t="shared" si="4"/>
        <v>5.0244250900207286</v>
      </c>
      <c r="O48" s="80">
        <v>0.8</v>
      </c>
      <c r="P48" s="80">
        <v>0</v>
      </c>
      <c r="Q48" s="91">
        <f t="shared" si="2"/>
        <v>0</v>
      </c>
    </row>
    <row r="49" spans="1:17" x14ac:dyDescent="0.25">
      <c r="A49" s="26">
        <v>48</v>
      </c>
      <c r="B49" s="4" t="s">
        <v>212</v>
      </c>
      <c r="C49" s="4" t="s">
        <v>120</v>
      </c>
      <c r="D49" s="1" t="s">
        <v>123</v>
      </c>
      <c r="E49" s="88" t="s">
        <v>445</v>
      </c>
      <c r="F49" s="88" t="s">
        <v>449</v>
      </c>
      <c r="G49" s="88" t="s">
        <v>451</v>
      </c>
      <c r="H49" s="88" t="s">
        <v>450</v>
      </c>
      <c r="I49" s="16">
        <v>30</v>
      </c>
      <c r="J49" s="16">
        <v>0</v>
      </c>
      <c r="K49" s="89">
        <f>VLOOKUP(D49,Poblacion!D$3:E$199,2,0)</f>
        <v>88115</v>
      </c>
      <c r="L49" s="89">
        <f t="shared" si="3"/>
        <v>2643450</v>
      </c>
      <c r="M49" s="90">
        <f>IF(B49="PROVINCIAS",Poblacion!E$205,Poblacion!E$204)</f>
        <v>0.81088813950820315</v>
      </c>
      <c r="N49" s="91">
        <f t="shared" si="4"/>
        <v>2.1435422523829599</v>
      </c>
      <c r="O49" s="80">
        <v>0.8</v>
      </c>
      <c r="P49" s="80">
        <v>0</v>
      </c>
      <c r="Q49" s="91">
        <f t="shared" si="2"/>
        <v>0</v>
      </c>
    </row>
    <row r="50" spans="1:17" x14ac:dyDescent="0.25">
      <c r="A50" s="26">
        <v>49</v>
      </c>
      <c r="B50" s="4" t="s">
        <v>212</v>
      </c>
      <c r="C50" s="4" t="s">
        <v>133</v>
      </c>
      <c r="D50" s="1" t="s">
        <v>135</v>
      </c>
      <c r="E50" s="88" t="s">
        <v>445</v>
      </c>
      <c r="F50" s="88" t="s">
        <v>449</v>
      </c>
      <c r="G50" s="88" t="s">
        <v>451</v>
      </c>
      <c r="H50" s="88" t="s">
        <v>450</v>
      </c>
      <c r="I50" s="16">
        <v>30</v>
      </c>
      <c r="J50" s="16">
        <v>0</v>
      </c>
      <c r="K50" s="89">
        <f>VLOOKUP(D50,Poblacion!D$3:E$199,2,0)</f>
        <v>864220</v>
      </c>
      <c r="L50" s="89">
        <f t="shared" si="3"/>
        <v>25926600</v>
      </c>
      <c r="M50" s="90">
        <f>IF(B50="PROVINCIAS",Poblacion!E$205,Poblacion!E$204)</f>
        <v>0.81088813950820315</v>
      </c>
      <c r="N50" s="91">
        <f t="shared" si="4"/>
        <v>21.023572437773382</v>
      </c>
      <c r="O50" s="80">
        <v>0.8</v>
      </c>
      <c r="P50" s="80">
        <v>1</v>
      </c>
      <c r="Q50" s="91">
        <f t="shared" si="2"/>
        <v>16.818857950218707</v>
      </c>
    </row>
    <row r="51" spans="1:17" x14ac:dyDescent="0.25">
      <c r="A51" s="26">
        <v>50</v>
      </c>
      <c r="B51" s="4" t="s">
        <v>212</v>
      </c>
      <c r="C51" s="4" t="s">
        <v>105</v>
      </c>
      <c r="D51" s="1" t="s">
        <v>106</v>
      </c>
      <c r="E51" s="88" t="s">
        <v>445</v>
      </c>
      <c r="F51" s="88" t="s">
        <v>449</v>
      </c>
      <c r="G51" s="88" t="s">
        <v>451</v>
      </c>
      <c r="H51" s="88" t="s">
        <v>450</v>
      </c>
      <c r="I51" s="16">
        <v>30</v>
      </c>
      <c r="J51" s="16">
        <v>0</v>
      </c>
      <c r="K51" s="89">
        <f>VLOOKUP(D51,Poblacion!D$3:E$199,2,0)</f>
        <v>220019</v>
      </c>
      <c r="L51" s="89">
        <f t="shared" si="3"/>
        <v>6600570</v>
      </c>
      <c r="M51" s="90">
        <f>IF(B51="PROVINCIAS",Poblacion!E$205,Poblacion!E$204)</f>
        <v>0.81088813950820315</v>
      </c>
      <c r="N51" s="91">
        <f t="shared" si="4"/>
        <v>5.3523239269936607</v>
      </c>
      <c r="O51" s="80">
        <v>0.8</v>
      </c>
      <c r="P51" s="80">
        <v>0</v>
      </c>
      <c r="Q51" s="91">
        <f t="shared" si="2"/>
        <v>0</v>
      </c>
    </row>
    <row r="52" spans="1:17" x14ac:dyDescent="0.25">
      <c r="A52" s="26">
        <v>51</v>
      </c>
      <c r="B52" s="4" t="s">
        <v>212</v>
      </c>
      <c r="C52" s="4" t="s">
        <v>31</v>
      </c>
      <c r="D52" s="1" t="s">
        <v>37</v>
      </c>
      <c r="E52" s="88" t="s">
        <v>445</v>
      </c>
      <c r="F52" s="88" t="s">
        <v>449</v>
      </c>
      <c r="G52" s="88" t="s">
        <v>451</v>
      </c>
      <c r="H52" s="88" t="s">
        <v>450</v>
      </c>
      <c r="I52" s="16">
        <v>30</v>
      </c>
      <c r="J52" s="16">
        <v>0</v>
      </c>
      <c r="K52" s="89">
        <f>VLOOKUP(D52,Poblacion!D$3:E$199,2,0)</f>
        <v>58973</v>
      </c>
      <c r="L52" s="89">
        <f t="shared" si="3"/>
        <v>1769190</v>
      </c>
      <c r="M52" s="90">
        <f>IF(B52="PROVINCIAS",Poblacion!E$205,Poblacion!E$204)</f>
        <v>0.81088813950820315</v>
      </c>
      <c r="N52" s="91">
        <f t="shared" si="4"/>
        <v>1.4346151875365178</v>
      </c>
      <c r="O52" s="80">
        <v>0.8</v>
      </c>
      <c r="P52" s="80">
        <v>0</v>
      </c>
      <c r="Q52" s="91">
        <f t="shared" si="2"/>
        <v>0</v>
      </c>
    </row>
    <row r="53" spans="1:17" x14ac:dyDescent="0.25">
      <c r="A53" s="26">
        <v>52</v>
      </c>
      <c r="B53" s="4" t="s">
        <v>212</v>
      </c>
      <c r="C53" s="20" t="s">
        <v>59</v>
      </c>
      <c r="D53" s="1" t="s">
        <v>63</v>
      </c>
      <c r="E53" s="88" t="s">
        <v>445</v>
      </c>
      <c r="F53" s="88" t="s">
        <v>449</v>
      </c>
      <c r="G53" s="88" t="s">
        <v>451</v>
      </c>
      <c r="H53" s="88" t="s">
        <v>450</v>
      </c>
      <c r="I53" s="16">
        <v>30</v>
      </c>
      <c r="J53" s="16">
        <v>0</v>
      </c>
      <c r="K53" s="89">
        <f>VLOOKUP(D53,Poblacion!D$3:E$199,2,0)</f>
        <v>164599</v>
      </c>
      <c r="L53" s="89">
        <f t="shared" si="3"/>
        <v>4937970</v>
      </c>
      <c r="M53" s="90">
        <f>IF(B53="PROVINCIAS",Poblacion!E$205,Poblacion!E$204)</f>
        <v>0.81088813950820315</v>
      </c>
      <c r="N53" s="91">
        <f t="shared" si="4"/>
        <v>4.0041413062473215</v>
      </c>
      <c r="O53" s="80">
        <v>0.8</v>
      </c>
      <c r="P53" s="80">
        <v>0</v>
      </c>
      <c r="Q53" s="91">
        <f t="shared" si="2"/>
        <v>0</v>
      </c>
    </row>
    <row r="54" spans="1:17" x14ac:dyDescent="0.25">
      <c r="A54" s="26">
        <v>53</v>
      </c>
      <c r="B54" s="4" t="s">
        <v>212</v>
      </c>
      <c r="C54" s="4" t="s">
        <v>173</v>
      </c>
      <c r="D54" s="1" t="s">
        <v>177</v>
      </c>
      <c r="E54" s="88" t="s">
        <v>445</v>
      </c>
      <c r="F54" s="88" t="s">
        <v>449</v>
      </c>
      <c r="G54" s="88" t="s">
        <v>451</v>
      </c>
      <c r="H54" s="88" t="s">
        <v>450</v>
      </c>
      <c r="I54" s="16">
        <v>30</v>
      </c>
      <c r="J54" s="16">
        <v>0</v>
      </c>
      <c r="K54" s="89">
        <f>VLOOKUP(D54,Poblacion!D$3:E$199,2,0)</f>
        <v>150891</v>
      </c>
      <c r="L54" s="89">
        <f t="shared" si="3"/>
        <v>4526730</v>
      </c>
      <c r="M54" s="90">
        <f>IF(B54="PROVINCIAS",Poblacion!E$205,Poblacion!E$204)</f>
        <v>0.81088813950820315</v>
      </c>
      <c r="N54" s="91">
        <f t="shared" si="4"/>
        <v>3.6706716677559683</v>
      </c>
      <c r="O54" s="80">
        <v>0.8</v>
      </c>
      <c r="P54" s="80">
        <v>0</v>
      </c>
      <c r="Q54" s="91">
        <f t="shared" si="2"/>
        <v>0</v>
      </c>
    </row>
    <row r="55" spans="1:17" x14ac:dyDescent="0.25">
      <c r="A55" s="26">
        <v>54</v>
      </c>
      <c r="B55" s="4" t="s">
        <v>212</v>
      </c>
      <c r="C55" s="4" t="s">
        <v>73</v>
      </c>
      <c r="D55" s="1" t="s">
        <v>79</v>
      </c>
      <c r="E55" s="88" t="s">
        <v>445</v>
      </c>
      <c r="F55" s="88" t="s">
        <v>449</v>
      </c>
      <c r="G55" s="88" t="s">
        <v>451</v>
      </c>
      <c r="H55" s="88" t="s">
        <v>450</v>
      </c>
      <c r="I55" s="16">
        <v>30</v>
      </c>
      <c r="J55" s="16">
        <v>0</v>
      </c>
      <c r="K55" s="89">
        <f>VLOOKUP(D55,Poblacion!D$3:E$199,2,0)</f>
        <v>82729</v>
      </c>
      <c r="L55" s="89">
        <f t="shared" si="3"/>
        <v>2481870</v>
      </c>
      <c r="M55" s="90">
        <f>IF(B55="PROVINCIAS",Poblacion!E$205,Poblacion!E$204)</f>
        <v>0.81088813950820315</v>
      </c>
      <c r="N55" s="91">
        <f t="shared" si="4"/>
        <v>2.0125189468012241</v>
      </c>
      <c r="O55" s="80">
        <v>0.8</v>
      </c>
      <c r="P55" s="80">
        <v>0</v>
      </c>
      <c r="Q55" s="91">
        <f t="shared" si="2"/>
        <v>0</v>
      </c>
    </row>
    <row r="56" spans="1:17" x14ac:dyDescent="0.25">
      <c r="A56" s="26">
        <v>55</v>
      </c>
      <c r="B56" s="4" t="s">
        <v>212</v>
      </c>
      <c r="C56" s="4" t="s">
        <v>110</v>
      </c>
      <c r="D56" s="1" t="s">
        <v>119</v>
      </c>
      <c r="E56" s="88" t="s">
        <v>445</v>
      </c>
      <c r="F56" s="88" t="s">
        <v>449</v>
      </c>
      <c r="G56" s="88" t="s">
        <v>451</v>
      </c>
      <c r="H56" s="88" t="s">
        <v>450</v>
      </c>
      <c r="I56" s="16">
        <v>30</v>
      </c>
      <c r="J56" s="16">
        <v>0</v>
      </c>
      <c r="K56" s="89">
        <f>VLOOKUP(D56,Poblacion!D$3:E$199,2,0)</f>
        <v>53286</v>
      </c>
      <c r="L56" s="89">
        <f t="shared" si="3"/>
        <v>1598580</v>
      </c>
      <c r="M56" s="90">
        <f>IF(B56="PROVINCIAS",Poblacion!E$205,Poblacion!E$204)</f>
        <v>0.81088813950820315</v>
      </c>
      <c r="N56" s="91">
        <f t="shared" si="4"/>
        <v>1.2962695620550233</v>
      </c>
      <c r="O56" s="80">
        <v>0.8</v>
      </c>
      <c r="P56" s="80">
        <v>0</v>
      </c>
      <c r="Q56" s="91">
        <f t="shared" si="2"/>
        <v>0</v>
      </c>
    </row>
    <row r="57" spans="1:17" x14ac:dyDescent="0.25">
      <c r="A57" s="26">
        <v>56</v>
      </c>
      <c r="B57" s="4" t="s">
        <v>212</v>
      </c>
      <c r="C57" s="4" t="s">
        <v>86</v>
      </c>
      <c r="D57" s="1" t="s">
        <v>90</v>
      </c>
      <c r="E57" s="88" t="s">
        <v>445</v>
      </c>
      <c r="F57" s="88" t="s">
        <v>449</v>
      </c>
      <c r="G57" s="88" t="s">
        <v>451</v>
      </c>
      <c r="H57" s="88" t="s">
        <v>450</v>
      </c>
      <c r="I57" s="16">
        <v>30</v>
      </c>
      <c r="J57" s="16">
        <v>0</v>
      </c>
      <c r="K57" s="89">
        <f>VLOOKUP(D57,Poblacion!D$3:E$199,2,0)</f>
        <v>44605</v>
      </c>
      <c r="L57" s="89">
        <f t="shared" si="3"/>
        <v>1338150</v>
      </c>
      <c r="M57" s="90">
        <f>IF(B57="PROVINCIAS",Poblacion!E$205,Poblacion!E$204)</f>
        <v>0.81088813950820315</v>
      </c>
      <c r="N57" s="91">
        <f t="shared" si="4"/>
        <v>1.0850899638829019</v>
      </c>
      <c r="O57" s="80">
        <v>0.8</v>
      </c>
      <c r="P57" s="80">
        <v>0</v>
      </c>
      <c r="Q57" s="91">
        <f t="shared" si="2"/>
        <v>0</v>
      </c>
    </row>
    <row r="58" spans="1:17" x14ac:dyDescent="0.25">
      <c r="A58" s="26">
        <v>57</v>
      </c>
      <c r="B58" s="4" t="s">
        <v>212</v>
      </c>
      <c r="C58" s="4" t="s">
        <v>110</v>
      </c>
      <c r="D58" s="1" t="s">
        <v>113</v>
      </c>
      <c r="E58" s="88" t="s">
        <v>445</v>
      </c>
      <c r="F58" s="88" t="s">
        <v>449</v>
      </c>
      <c r="G58" s="88" t="s">
        <v>451</v>
      </c>
      <c r="H58" s="88" t="s">
        <v>450</v>
      </c>
      <c r="I58" s="16">
        <v>30</v>
      </c>
      <c r="J58" s="16">
        <v>0</v>
      </c>
      <c r="K58" s="89">
        <f>VLOOKUP(D58,Poblacion!D$3:E$199,2,0)</f>
        <v>56258</v>
      </c>
      <c r="L58" s="89">
        <f t="shared" si="3"/>
        <v>1687740</v>
      </c>
      <c r="M58" s="90">
        <f>IF(B58="PROVINCIAS",Poblacion!E$205,Poblacion!E$204)</f>
        <v>0.81088813950820315</v>
      </c>
      <c r="N58" s="91">
        <f t="shared" si="4"/>
        <v>1.3685683485735749</v>
      </c>
      <c r="O58" s="80">
        <v>0.8</v>
      </c>
      <c r="P58" s="80">
        <v>0</v>
      </c>
      <c r="Q58" s="91">
        <f t="shared" si="2"/>
        <v>0</v>
      </c>
    </row>
    <row r="59" spans="1:17" x14ac:dyDescent="0.25">
      <c r="A59" s="26">
        <v>58</v>
      </c>
      <c r="B59" s="4" t="s">
        <v>212</v>
      </c>
      <c r="C59" s="4" t="s">
        <v>39</v>
      </c>
      <c r="D59" s="1" t="s">
        <v>44</v>
      </c>
      <c r="E59" s="88" t="s">
        <v>445</v>
      </c>
      <c r="F59" s="88" t="s">
        <v>449</v>
      </c>
      <c r="G59" s="88" t="s">
        <v>451</v>
      </c>
      <c r="H59" s="88" t="s">
        <v>450</v>
      </c>
      <c r="I59" s="16">
        <v>30</v>
      </c>
      <c r="J59" s="16">
        <v>0</v>
      </c>
      <c r="K59" s="89">
        <f>VLOOKUP(D59,Poblacion!D$3:E$199,2,0)</f>
        <v>17754</v>
      </c>
      <c r="L59" s="89">
        <f t="shared" si="3"/>
        <v>532620</v>
      </c>
      <c r="M59" s="90">
        <f>IF(B59="PROVINCIAS",Poblacion!E$205,Poblacion!E$204)</f>
        <v>0.81088813950820315</v>
      </c>
      <c r="N59" s="91">
        <f t="shared" si="4"/>
        <v>0.43189524086485914</v>
      </c>
      <c r="O59" s="80">
        <v>0.8</v>
      </c>
      <c r="P59" s="80">
        <v>0</v>
      </c>
      <c r="Q59" s="91">
        <f t="shared" si="2"/>
        <v>0</v>
      </c>
    </row>
    <row r="60" spans="1:17" x14ac:dyDescent="0.25">
      <c r="A60" s="26">
        <v>59</v>
      </c>
      <c r="B60" s="4" t="s">
        <v>212</v>
      </c>
      <c r="C60" s="4" t="s">
        <v>2</v>
      </c>
      <c r="D60" s="1" t="s">
        <v>6</v>
      </c>
      <c r="E60" s="88" t="s">
        <v>445</v>
      </c>
      <c r="F60" s="88" t="s">
        <v>449</v>
      </c>
      <c r="G60" s="88" t="s">
        <v>451</v>
      </c>
      <c r="H60" s="88" t="s">
        <v>450</v>
      </c>
      <c r="I60" s="16">
        <v>30</v>
      </c>
      <c r="J60" s="16">
        <v>0</v>
      </c>
      <c r="K60" s="89">
        <f>VLOOKUP(D60,Poblacion!D$3:E$199,2,0)</f>
        <v>55361</v>
      </c>
      <c r="L60" s="89">
        <f t="shared" si="3"/>
        <v>1660830</v>
      </c>
      <c r="M60" s="90">
        <f>IF(B60="PROVINCIAS",Poblacion!E$205,Poblacion!E$204)</f>
        <v>0.81088813950820315</v>
      </c>
      <c r="N60" s="91">
        <f t="shared" si="4"/>
        <v>1.346747348739409</v>
      </c>
      <c r="O60" s="80">
        <v>0.8</v>
      </c>
      <c r="P60" s="80">
        <v>0</v>
      </c>
      <c r="Q60" s="91">
        <f t="shared" si="2"/>
        <v>0</v>
      </c>
    </row>
    <row r="61" spans="1:17" x14ac:dyDescent="0.25">
      <c r="A61" s="26">
        <v>60</v>
      </c>
      <c r="B61" s="4" t="s">
        <v>212</v>
      </c>
      <c r="C61" s="4" t="s">
        <v>201</v>
      </c>
      <c r="D61" s="1" t="s">
        <v>202</v>
      </c>
      <c r="E61" s="88" t="s">
        <v>445</v>
      </c>
      <c r="F61" s="88" t="s">
        <v>449</v>
      </c>
      <c r="G61" s="88" t="s">
        <v>451</v>
      </c>
      <c r="H61" s="88" t="s">
        <v>450</v>
      </c>
      <c r="I61" s="16">
        <v>30</v>
      </c>
      <c r="J61" s="16">
        <v>0</v>
      </c>
      <c r="K61" s="89">
        <f>VLOOKUP(D61,Poblacion!D$3:E$199,2,0)</f>
        <v>20128</v>
      </c>
      <c r="L61" s="89">
        <f t="shared" si="3"/>
        <v>603840</v>
      </c>
      <c r="M61" s="90">
        <f>IF(B61="PROVINCIAS",Poblacion!E$205,Poblacion!E$204)</f>
        <v>0.81088813950820315</v>
      </c>
      <c r="N61" s="91">
        <f t="shared" si="4"/>
        <v>0.48964669416063339</v>
      </c>
      <c r="O61" s="80">
        <v>0.8</v>
      </c>
      <c r="P61" s="80">
        <v>0</v>
      </c>
      <c r="Q61" s="91">
        <f t="shared" si="2"/>
        <v>0</v>
      </c>
    </row>
    <row r="62" spans="1:17" x14ac:dyDescent="0.25">
      <c r="A62" s="26">
        <v>61</v>
      </c>
      <c r="B62" s="4" t="s">
        <v>212</v>
      </c>
      <c r="C62" s="20" t="s">
        <v>59</v>
      </c>
      <c r="D62" s="1" t="s">
        <v>64</v>
      </c>
      <c r="E62" s="88" t="s">
        <v>445</v>
      </c>
      <c r="F62" s="88" t="s">
        <v>449</v>
      </c>
      <c r="G62" s="88" t="s">
        <v>451</v>
      </c>
      <c r="H62" s="88" t="s">
        <v>450</v>
      </c>
      <c r="I62" s="16">
        <v>30</v>
      </c>
      <c r="J62" s="16">
        <v>0</v>
      </c>
      <c r="K62" s="89">
        <f>VLOOKUP(D62,Poblacion!D$3:E$199,2,0)</f>
        <v>31871</v>
      </c>
      <c r="L62" s="89">
        <f t="shared" si="3"/>
        <v>956130</v>
      </c>
      <c r="M62" s="90">
        <f>IF(B62="PROVINCIAS",Poblacion!E$205,Poblacion!E$204)</f>
        <v>0.81088813950820315</v>
      </c>
      <c r="N62" s="91">
        <f t="shared" si="4"/>
        <v>0.77531447682797827</v>
      </c>
      <c r="O62" s="80">
        <v>0.8</v>
      </c>
      <c r="P62" s="80">
        <v>0</v>
      </c>
      <c r="Q62" s="91">
        <f t="shared" si="2"/>
        <v>0</v>
      </c>
    </row>
    <row r="63" spans="1:17" x14ac:dyDescent="0.25">
      <c r="A63" s="26">
        <v>62</v>
      </c>
      <c r="B63" s="4" t="s">
        <v>212</v>
      </c>
      <c r="C63" s="4" t="s">
        <v>151</v>
      </c>
      <c r="D63" s="1" t="s">
        <v>204</v>
      </c>
      <c r="E63" s="88" t="s">
        <v>445</v>
      </c>
      <c r="F63" s="88" t="s">
        <v>449</v>
      </c>
      <c r="G63" s="88" t="s">
        <v>451</v>
      </c>
      <c r="H63" s="88" t="s">
        <v>450</v>
      </c>
      <c r="I63" s="16">
        <v>30</v>
      </c>
      <c r="J63" s="16">
        <v>0</v>
      </c>
      <c r="K63" s="89">
        <f>VLOOKUP(D63,Poblacion!D$3:E$199,2,0)</f>
        <v>382057</v>
      </c>
      <c r="L63" s="89">
        <f t="shared" si="3"/>
        <v>11461710</v>
      </c>
      <c r="M63" s="90">
        <f>IF(B63="PROVINCIAS",Poblacion!E$205,Poblacion!E$204)</f>
        <v>0.81088813950820315</v>
      </c>
      <c r="N63" s="91">
        <f t="shared" si="4"/>
        <v>9.294164697482568</v>
      </c>
      <c r="O63" s="80">
        <v>0.8</v>
      </c>
      <c r="P63" s="80">
        <v>0</v>
      </c>
      <c r="Q63" s="91">
        <f t="shared" si="2"/>
        <v>0</v>
      </c>
    </row>
    <row r="64" spans="1:17" x14ac:dyDescent="0.25">
      <c r="A64" s="26">
        <v>63</v>
      </c>
      <c r="B64" s="4" t="s">
        <v>212</v>
      </c>
      <c r="C64" s="4" t="s">
        <v>10</v>
      </c>
      <c r="D64" s="1" t="s">
        <v>20</v>
      </c>
      <c r="E64" s="88" t="s">
        <v>445</v>
      </c>
      <c r="F64" s="88" t="s">
        <v>449</v>
      </c>
      <c r="G64" s="88" t="s">
        <v>451</v>
      </c>
      <c r="H64" s="88" t="s">
        <v>450</v>
      </c>
      <c r="I64" s="16">
        <v>30</v>
      </c>
      <c r="J64" s="16">
        <v>0</v>
      </c>
      <c r="K64" s="89">
        <f>VLOOKUP(D64,Poblacion!D$3:E$199,2,0)</f>
        <v>8133</v>
      </c>
      <c r="L64" s="89">
        <f t="shared" si="3"/>
        <v>243990</v>
      </c>
      <c r="M64" s="90">
        <f>IF(B64="PROVINCIAS",Poblacion!E$205,Poblacion!E$204)</f>
        <v>0.81088813950820315</v>
      </c>
      <c r="N64" s="91">
        <f t="shared" si="4"/>
        <v>0.19784859715860648</v>
      </c>
      <c r="O64" s="80">
        <v>0.8</v>
      </c>
      <c r="P64" s="80">
        <v>0</v>
      </c>
      <c r="Q64" s="91">
        <f t="shared" si="2"/>
        <v>0</v>
      </c>
    </row>
    <row r="65" spans="1:17" x14ac:dyDescent="0.25">
      <c r="A65" s="26">
        <v>64</v>
      </c>
      <c r="B65" s="4" t="s">
        <v>212</v>
      </c>
      <c r="C65" s="4" t="s">
        <v>31</v>
      </c>
      <c r="D65" s="1" t="s">
        <v>36</v>
      </c>
      <c r="E65" s="88" t="s">
        <v>445</v>
      </c>
      <c r="F65" s="88" t="s">
        <v>449</v>
      </c>
      <c r="G65" s="88" t="s">
        <v>451</v>
      </c>
      <c r="H65" s="88" t="s">
        <v>450</v>
      </c>
      <c r="I65" s="16">
        <v>30</v>
      </c>
      <c r="J65" s="16">
        <v>0</v>
      </c>
      <c r="K65" s="89">
        <f>VLOOKUP(D65,Poblacion!D$3:E$199,2,0)</f>
        <v>52940</v>
      </c>
      <c r="L65" s="89">
        <f t="shared" si="3"/>
        <v>1588200</v>
      </c>
      <c r="M65" s="90">
        <f>IF(B65="PROVINCIAS",Poblacion!E$205,Poblacion!E$204)</f>
        <v>0.81088813950820315</v>
      </c>
      <c r="N65" s="91">
        <f t="shared" si="4"/>
        <v>1.2878525431669283</v>
      </c>
      <c r="O65" s="80">
        <v>0.8</v>
      </c>
      <c r="P65" s="80">
        <v>0</v>
      </c>
      <c r="Q65" s="91">
        <f t="shared" si="2"/>
        <v>0</v>
      </c>
    </row>
    <row r="66" spans="1:17" x14ac:dyDescent="0.25">
      <c r="A66" s="26">
        <v>65</v>
      </c>
      <c r="B66" s="4" t="s">
        <v>212</v>
      </c>
      <c r="C66" s="4" t="s">
        <v>73</v>
      </c>
      <c r="D66" s="1" t="s">
        <v>73</v>
      </c>
      <c r="E66" s="88" t="s">
        <v>445</v>
      </c>
      <c r="F66" s="88" t="s">
        <v>449</v>
      </c>
      <c r="G66" s="88" t="s">
        <v>451</v>
      </c>
      <c r="H66" s="88" t="s">
        <v>450</v>
      </c>
      <c r="I66" s="16">
        <v>30</v>
      </c>
      <c r="J66" s="16">
        <v>0</v>
      </c>
      <c r="K66" s="89">
        <f>VLOOKUP(D66,Poblacion!D$3:E$199,2,0)</f>
        <v>454563</v>
      </c>
      <c r="L66" s="89">
        <f t="shared" si="3"/>
        <v>13636890</v>
      </c>
      <c r="M66" s="90">
        <f>IF(B66="PROVINCIAS",Poblacion!E$205,Poblacion!E$204)</f>
        <v>0.81088813950820315</v>
      </c>
      <c r="N66" s="91">
        <f t="shared" si="4"/>
        <v>11.057992360778021</v>
      </c>
      <c r="O66" s="80">
        <v>0.8</v>
      </c>
      <c r="P66" s="80">
        <v>0</v>
      </c>
      <c r="Q66" s="91">
        <f t="shared" si="2"/>
        <v>0</v>
      </c>
    </row>
    <row r="67" spans="1:17" x14ac:dyDescent="0.25">
      <c r="A67" s="26">
        <v>66</v>
      </c>
      <c r="B67" s="4" t="s">
        <v>212</v>
      </c>
      <c r="C67" s="20" t="s">
        <v>59</v>
      </c>
      <c r="D67" s="1" t="s">
        <v>65</v>
      </c>
      <c r="E67" s="88" t="s">
        <v>445</v>
      </c>
      <c r="F67" s="88" t="s">
        <v>449</v>
      </c>
      <c r="G67" s="88" t="s">
        <v>451</v>
      </c>
      <c r="H67" s="88" t="s">
        <v>450</v>
      </c>
      <c r="I67" s="16">
        <v>30</v>
      </c>
      <c r="J67" s="16">
        <v>0</v>
      </c>
      <c r="K67" s="89">
        <f>VLOOKUP(D67,Poblacion!D$3:E$199,2,0)</f>
        <v>140458</v>
      </c>
      <c r="L67" s="89">
        <f t="shared" si="3"/>
        <v>4213740</v>
      </c>
      <c r="M67" s="90">
        <f>IF(B67="PROVINCIAS",Poblacion!E$205,Poblacion!E$204)</f>
        <v>0.81088813950820315</v>
      </c>
      <c r="N67" s="91">
        <f t="shared" si="4"/>
        <v>3.4168717889712958</v>
      </c>
      <c r="O67" s="80">
        <v>0.8</v>
      </c>
      <c r="P67" s="80">
        <v>0</v>
      </c>
      <c r="Q67" s="91">
        <f t="shared" ref="Q67:Q130" si="5">IF(J67=1,N67*O67,N67*O67*P67)</f>
        <v>0</v>
      </c>
    </row>
    <row r="68" spans="1:17" x14ac:dyDescent="0.25">
      <c r="A68" s="26">
        <v>67</v>
      </c>
      <c r="B68" s="4" t="s">
        <v>212</v>
      </c>
      <c r="C68" s="4" t="s">
        <v>162</v>
      </c>
      <c r="D68" s="1" t="s">
        <v>163</v>
      </c>
      <c r="E68" s="88" t="s">
        <v>445</v>
      </c>
      <c r="F68" s="88" t="s">
        <v>449</v>
      </c>
      <c r="G68" s="88" t="s">
        <v>451</v>
      </c>
      <c r="H68" s="88" t="s">
        <v>450</v>
      </c>
      <c r="I68" s="16">
        <v>30</v>
      </c>
      <c r="J68" s="16">
        <v>0</v>
      </c>
      <c r="K68" s="89">
        <f>VLOOKUP(D68,Poblacion!D$3:E$199,2,0)</f>
        <v>54273</v>
      </c>
      <c r="L68" s="89">
        <f t="shared" si="3"/>
        <v>1628190</v>
      </c>
      <c r="M68" s="90">
        <f>IF(B68="PROVINCIAS",Poblacion!E$205,Poblacion!E$204)</f>
        <v>0.81088813950820315</v>
      </c>
      <c r="N68" s="91">
        <f t="shared" si="4"/>
        <v>1.3202799598658614</v>
      </c>
      <c r="O68" s="80">
        <v>0.8</v>
      </c>
      <c r="P68" s="80">
        <v>0</v>
      </c>
      <c r="Q68" s="91">
        <f t="shared" si="5"/>
        <v>0</v>
      </c>
    </row>
    <row r="69" spans="1:17" x14ac:dyDescent="0.25">
      <c r="A69" s="26">
        <v>68</v>
      </c>
      <c r="B69" s="4" t="s">
        <v>212</v>
      </c>
      <c r="C69" s="4" t="s">
        <v>146</v>
      </c>
      <c r="D69" s="1" t="s">
        <v>152</v>
      </c>
      <c r="E69" s="88" t="s">
        <v>445</v>
      </c>
      <c r="F69" s="88" t="s">
        <v>449</v>
      </c>
      <c r="G69" s="88" t="s">
        <v>451</v>
      </c>
      <c r="H69" s="88" t="s">
        <v>450</v>
      </c>
      <c r="I69" s="16">
        <v>30</v>
      </c>
      <c r="J69" s="16">
        <v>0</v>
      </c>
      <c r="K69" s="89">
        <f>VLOOKUP(D69,Poblacion!D$3:E$199,2,0)</f>
        <v>64944</v>
      </c>
      <c r="L69" s="89">
        <f t="shared" si="3"/>
        <v>1948320</v>
      </c>
      <c r="M69" s="90">
        <f>IF(B69="PROVINCIAS",Poblacion!E$205,Poblacion!E$204)</f>
        <v>0.81088813950820315</v>
      </c>
      <c r="N69" s="91">
        <f t="shared" si="4"/>
        <v>1.5798695799666225</v>
      </c>
      <c r="O69" s="80">
        <v>0.8</v>
      </c>
      <c r="P69" s="80">
        <v>0</v>
      </c>
      <c r="Q69" s="91">
        <f t="shared" si="5"/>
        <v>0</v>
      </c>
    </row>
    <row r="70" spans="1:17" x14ac:dyDescent="0.25">
      <c r="A70" s="26">
        <v>69</v>
      </c>
      <c r="B70" s="4" t="s">
        <v>212</v>
      </c>
      <c r="C70" s="4" t="s">
        <v>93</v>
      </c>
      <c r="D70" s="1" t="s">
        <v>96</v>
      </c>
      <c r="E70" s="88" t="s">
        <v>445</v>
      </c>
      <c r="F70" s="88" t="s">
        <v>449</v>
      </c>
      <c r="G70" s="88" t="s">
        <v>451</v>
      </c>
      <c r="H70" s="88" t="s">
        <v>450</v>
      </c>
      <c r="I70" s="16">
        <v>30</v>
      </c>
      <c r="J70" s="16">
        <v>0</v>
      </c>
      <c r="K70" s="89">
        <f>VLOOKUP(D70,Poblacion!D$3:E$199,2,0)</f>
        <v>53728</v>
      </c>
      <c r="L70" s="89">
        <f t="shared" si="3"/>
        <v>1611840</v>
      </c>
      <c r="M70" s="90">
        <f>IF(B70="PROVINCIAS",Poblacion!E$205,Poblacion!E$204)</f>
        <v>0.81088813950820315</v>
      </c>
      <c r="N70" s="91">
        <f t="shared" si="4"/>
        <v>1.3070219387849022</v>
      </c>
      <c r="O70" s="80">
        <v>0.8</v>
      </c>
      <c r="P70" s="80">
        <v>0</v>
      </c>
      <c r="Q70" s="91">
        <f t="shared" si="5"/>
        <v>0</v>
      </c>
    </row>
    <row r="71" spans="1:17" x14ac:dyDescent="0.25">
      <c r="A71" s="26">
        <v>70</v>
      </c>
      <c r="B71" s="4" t="s">
        <v>212</v>
      </c>
      <c r="C71" s="4" t="s">
        <v>173</v>
      </c>
      <c r="D71" s="1" t="s">
        <v>178</v>
      </c>
      <c r="E71" s="88" t="s">
        <v>445</v>
      </c>
      <c r="F71" s="88" t="s">
        <v>449</v>
      </c>
      <c r="G71" s="88" t="s">
        <v>451</v>
      </c>
      <c r="H71" s="88" t="s">
        <v>450</v>
      </c>
      <c r="I71" s="16">
        <v>30</v>
      </c>
      <c r="J71" s="16">
        <v>0</v>
      </c>
      <c r="K71" s="89">
        <f>VLOOKUP(D71,Poblacion!D$3:E$199,2,0)</f>
        <v>85659</v>
      </c>
      <c r="L71" s="89">
        <f t="shared" si="3"/>
        <v>2569770</v>
      </c>
      <c r="M71" s="90">
        <f>IF(B71="PROVINCIAS",Poblacion!E$205,Poblacion!E$204)</f>
        <v>0.81088813950820315</v>
      </c>
      <c r="N71" s="91">
        <f t="shared" si="4"/>
        <v>2.0837960142639953</v>
      </c>
      <c r="O71" s="80">
        <v>0.8</v>
      </c>
      <c r="P71" s="80">
        <v>0</v>
      </c>
      <c r="Q71" s="91">
        <f t="shared" si="5"/>
        <v>0</v>
      </c>
    </row>
    <row r="72" spans="1:17" x14ac:dyDescent="0.25">
      <c r="A72" s="26">
        <v>71</v>
      </c>
      <c r="B72" s="4" t="s">
        <v>212</v>
      </c>
      <c r="C72" s="4" t="s">
        <v>186</v>
      </c>
      <c r="D72" s="1" t="s">
        <v>189</v>
      </c>
      <c r="E72" s="88" t="s">
        <v>445</v>
      </c>
      <c r="F72" s="88" t="s">
        <v>449</v>
      </c>
      <c r="G72" s="88" t="s">
        <v>451</v>
      </c>
      <c r="H72" s="88" t="s">
        <v>450</v>
      </c>
      <c r="I72" s="16">
        <v>30</v>
      </c>
      <c r="J72" s="16">
        <v>0</v>
      </c>
      <c r="K72" s="89">
        <f>VLOOKUP(D72,Poblacion!D$3:E$199,2,0)</f>
        <v>40999</v>
      </c>
      <c r="L72" s="89">
        <f t="shared" si="3"/>
        <v>1229970</v>
      </c>
      <c r="M72" s="90">
        <f>IF(B72="PROVINCIAS",Poblacion!E$205,Poblacion!E$204)</f>
        <v>0.81088813950820315</v>
      </c>
      <c r="N72" s="91">
        <f t="shared" si="4"/>
        <v>0.99736808495090457</v>
      </c>
      <c r="O72" s="80">
        <v>0.8</v>
      </c>
      <c r="P72" s="80">
        <v>0</v>
      </c>
      <c r="Q72" s="91">
        <f t="shared" si="5"/>
        <v>0</v>
      </c>
    </row>
    <row r="73" spans="1:17" x14ac:dyDescent="0.25">
      <c r="A73" s="26">
        <v>72</v>
      </c>
      <c r="B73" s="4" t="s">
        <v>212</v>
      </c>
      <c r="C73" s="4" t="s">
        <v>73</v>
      </c>
      <c r="D73" s="1" t="s">
        <v>80</v>
      </c>
      <c r="E73" s="88" t="s">
        <v>445</v>
      </c>
      <c r="F73" s="88" t="s">
        <v>449</v>
      </c>
      <c r="G73" s="88" t="s">
        <v>451</v>
      </c>
      <c r="H73" s="88" t="s">
        <v>450</v>
      </c>
      <c r="I73" s="16">
        <v>30</v>
      </c>
      <c r="J73" s="16">
        <v>0</v>
      </c>
      <c r="K73" s="89">
        <f>VLOOKUP(D73,Poblacion!D$3:E$199,2,0)</f>
        <v>69475</v>
      </c>
      <c r="L73" s="89">
        <f t="shared" si="3"/>
        <v>2084250</v>
      </c>
      <c r="M73" s="90">
        <f>IF(B73="PROVINCIAS",Poblacion!E$205,Poblacion!E$204)</f>
        <v>0.81088813950820315</v>
      </c>
      <c r="N73" s="91">
        <f t="shared" si="4"/>
        <v>1.6900936047699724</v>
      </c>
      <c r="O73" s="80">
        <v>0.8</v>
      </c>
      <c r="P73" s="80">
        <v>0</v>
      </c>
      <c r="Q73" s="91">
        <f t="shared" si="5"/>
        <v>0</v>
      </c>
    </row>
    <row r="74" spans="1:17" x14ac:dyDescent="0.25">
      <c r="A74" s="26">
        <v>73</v>
      </c>
      <c r="B74" s="4" t="s">
        <v>212</v>
      </c>
      <c r="C74" s="4" t="s">
        <v>133</v>
      </c>
      <c r="D74" s="1" t="s">
        <v>134</v>
      </c>
      <c r="E74" s="88" t="s">
        <v>445</v>
      </c>
      <c r="F74" s="88" t="s">
        <v>449</v>
      </c>
      <c r="G74" s="88" t="s">
        <v>451</v>
      </c>
      <c r="H74" s="88" t="s">
        <v>450</v>
      </c>
      <c r="I74" s="16">
        <v>30</v>
      </c>
      <c r="J74" s="16">
        <v>0</v>
      </c>
      <c r="K74" s="89">
        <f>VLOOKUP(D74,Poblacion!D$3:E$199,2,0)</f>
        <v>107158</v>
      </c>
      <c r="L74" s="89">
        <f t="shared" si="3"/>
        <v>3214740</v>
      </c>
      <c r="M74" s="90">
        <f>IF(B74="PROVINCIAS",Poblacion!E$205,Poblacion!E$204)</f>
        <v>0.81088813950820315</v>
      </c>
      <c r="N74" s="91">
        <f t="shared" si="4"/>
        <v>2.6067945376026009</v>
      </c>
      <c r="O74" s="80">
        <v>0.8</v>
      </c>
      <c r="P74" s="80">
        <v>0</v>
      </c>
      <c r="Q74" s="91">
        <f t="shared" si="5"/>
        <v>0</v>
      </c>
    </row>
    <row r="75" spans="1:17" x14ac:dyDescent="0.25">
      <c r="A75" s="26">
        <v>74</v>
      </c>
      <c r="B75" s="4" t="s">
        <v>212</v>
      </c>
      <c r="C75" s="4" t="s">
        <v>158</v>
      </c>
      <c r="D75" s="1" t="s">
        <v>160</v>
      </c>
      <c r="E75" s="88" t="s">
        <v>445</v>
      </c>
      <c r="F75" s="88" t="s">
        <v>449</v>
      </c>
      <c r="G75" s="88" t="s">
        <v>451</v>
      </c>
      <c r="H75" s="88" t="s">
        <v>450</v>
      </c>
      <c r="I75" s="16">
        <v>30</v>
      </c>
      <c r="J75" s="16">
        <v>0</v>
      </c>
      <c r="K75" s="89">
        <f>VLOOKUP(D75,Poblacion!D$3:E$199,2,0)</f>
        <v>28685</v>
      </c>
      <c r="L75" s="89">
        <f t="shared" si="3"/>
        <v>860550</v>
      </c>
      <c r="M75" s="90">
        <f>IF(B75="PROVINCIAS",Poblacion!E$205,Poblacion!E$204)</f>
        <v>0.81088813950820315</v>
      </c>
      <c r="N75" s="91">
        <f t="shared" si="4"/>
        <v>0.69780978845378416</v>
      </c>
      <c r="O75" s="80">
        <v>0.8</v>
      </c>
      <c r="P75" s="80">
        <v>0</v>
      </c>
      <c r="Q75" s="91">
        <f t="shared" si="5"/>
        <v>0</v>
      </c>
    </row>
    <row r="76" spans="1:17" x14ac:dyDescent="0.25">
      <c r="A76" s="26">
        <v>75</v>
      </c>
      <c r="B76" s="4" t="s">
        <v>212</v>
      </c>
      <c r="C76" s="4" t="s">
        <v>120</v>
      </c>
      <c r="D76" s="1" t="s">
        <v>130</v>
      </c>
      <c r="E76" s="88" t="s">
        <v>445</v>
      </c>
      <c r="F76" s="88" t="s">
        <v>449</v>
      </c>
      <c r="G76" s="88" t="s">
        <v>451</v>
      </c>
      <c r="H76" s="88" t="s">
        <v>450</v>
      </c>
      <c r="I76" s="16">
        <v>30</v>
      </c>
      <c r="J76" s="16">
        <v>0</v>
      </c>
      <c r="K76" s="89">
        <f>VLOOKUP(D76,Poblacion!D$3:E$199,2,0)</f>
        <v>31188</v>
      </c>
      <c r="L76" s="89">
        <f t="shared" si="3"/>
        <v>935640</v>
      </c>
      <c r="M76" s="90">
        <f>IF(B76="PROVINCIAS",Poblacion!E$205,Poblacion!E$204)</f>
        <v>0.81088813950820315</v>
      </c>
      <c r="N76" s="91">
        <f t="shared" si="4"/>
        <v>0.75869937884945515</v>
      </c>
      <c r="O76" s="80">
        <v>0.8</v>
      </c>
      <c r="P76" s="80">
        <v>0</v>
      </c>
      <c r="Q76" s="91">
        <f t="shared" si="5"/>
        <v>0</v>
      </c>
    </row>
    <row r="77" spans="1:17" x14ac:dyDescent="0.25">
      <c r="A77" s="26">
        <v>76</v>
      </c>
      <c r="B77" s="4" t="s">
        <v>212</v>
      </c>
      <c r="C77" s="4" t="s">
        <v>31</v>
      </c>
      <c r="D77" s="1" t="s">
        <v>38</v>
      </c>
      <c r="E77" s="88" t="s">
        <v>445</v>
      </c>
      <c r="F77" s="88" t="s">
        <v>449</v>
      </c>
      <c r="G77" s="88" t="s">
        <v>451</v>
      </c>
      <c r="H77" s="88" t="s">
        <v>450</v>
      </c>
      <c r="I77" s="16">
        <v>30</v>
      </c>
      <c r="J77" s="16">
        <v>0</v>
      </c>
      <c r="K77" s="89">
        <f>VLOOKUP(D77,Poblacion!D$3:E$199,2,0)</f>
        <v>26575</v>
      </c>
      <c r="L77" s="89">
        <f t="shared" si="3"/>
        <v>797250</v>
      </c>
      <c r="M77" s="90">
        <f>IF(B77="PROVINCIAS",Poblacion!E$205,Poblacion!E$204)</f>
        <v>0.81088813950820315</v>
      </c>
      <c r="N77" s="91">
        <f t="shared" si="4"/>
        <v>0.64648056922291497</v>
      </c>
      <c r="O77" s="80">
        <v>0.8</v>
      </c>
      <c r="P77" s="80">
        <v>0</v>
      </c>
      <c r="Q77" s="91">
        <f t="shared" si="5"/>
        <v>0</v>
      </c>
    </row>
    <row r="78" spans="1:17" x14ac:dyDescent="0.25">
      <c r="A78" s="26">
        <v>77</v>
      </c>
      <c r="B78" s="4" t="s">
        <v>212</v>
      </c>
      <c r="C78" s="4" t="s">
        <v>93</v>
      </c>
      <c r="D78" s="1" t="s">
        <v>97</v>
      </c>
      <c r="E78" s="88" t="s">
        <v>445</v>
      </c>
      <c r="F78" s="88" t="s">
        <v>449</v>
      </c>
      <c r="G78" s="88" t="s">
        <v>451</v>
      </c>
      <c r="H78" s="88" t="s">
        <v>450</v>
      </c>
      <c r="I78" s="16">
        <v>30</v>
      </c>
      <c r="J78" s="16">
        <v>0</v>
      </c>
      <c r="K78" s="89">
        <f>VLOOKUP(D78,Poblacion!D$3:E$199,2,0)</f>
        <v>22977</v>
      </c>
      <c r="L78" s="89">
        <f t="shared" si="3"/>
        <v>689310</v>
      </c>
      <c r="M78" s="90">
        <f>IF(B78="PROVINCIAS",Poblacion!E$205,Poblacion!E$204)</f>
        <v>0.81088813950820315</v>
      </c>
      <c r="N78" s="91">
        <f t="shared" si="4"/>
        <v>0.55895330344439953</v>
      </c>
      <c r="O78" s="80">
        <v>0.8</v>
      </c>
      <c r="P78" s="80">
        <v>0</v>
      </c>
      <c r="Q78" s="91">
        <f t="shared" si="5"/>
        <v>0</v>
      </c>
    </row>
    <row r="79" spans="1:17" x14ac:dyDescent="0.25">
      <c r="A79" s="26">
        <v>78</v>
      </c>
      <c r="B79" s="4" t="s">
        <v>212</v>
      </c>
      <c r="C79" s="20" t="s">
        <v>59</v>
      </c>
      <c r="D79" s="1" t="s">
        <v>66</v>
      </c>
      <c r="E79" s="88" t="s">
        <v>445</v>
      </c>
      <c r="F79" s="88" t="s">
        <v>449</v>
      </c>
      <c r="G79" s="88" t="s">
        <v>451</v>
      </c>
      <c r="H79" s="88" t="s">
        <v>450</v>
      </c>
      <c r="I79" s="16">
        <v>30</v>
      </c>
      <c r="J79" s="16">
        <v>0</v>
      </c>
      <c r="K79" s="89">
        <f>VLOOKUP(D79,Poblacion!D$3:E$199,2,0)</f>
        <v>102765</v>
      </c>
      <c r="L79" s="89">
        <f t="shared" si="3"/>
        <v>3082950</v>
      </c>
      <c r="M79" s="90">
        <f>IF(B79="PROVINCIAS",Poblacion!E$205,Poblacion!E$204)</f>
        <v>0.81088813950820315</v>
      </c>
      <c r="N79" s="91">
        <f t="shared" si="4"/>
        <v>2.4999275896968149</v>
      </c>
      <c r="O79" s="80">
        <v>0.8</v>
      </c>
      <c r="P79" s="80">
        <v>0</v>
      </c>
      <c r="Q79" s="91">
        <f t="shared" si="5"/>
        <v>0</v>
      </c>
    </row>
    <row r="80" spans="1:17" x14ac:dyDescent="0.25">
      <c r="A80" s="26">
        <v>79</v>
      </c>
      <c r="B80" s="4" t="s">
        <v>212</v>
      </c>
      <c r="C80" s="4" t="s">
        <v>186</v>
      </c>
      <c r="D80" s="1" t="s">
        <v>190</v>
      </c>
      <c r="E80" s="88" t="s">
        <v>445</v>
      </c>
      <c r="F80" s="88" t="s">
        <v>449</v>
      </c>
      <c r="G80" s="88" t="s">
        <v>451</v>
      </c>
      <c r="H80" s="88" t="s">
        <v>450</v>
      </c>
      <c r="I80" s="16">
        <v>30</v>
      </c>
      <c r="J80" s="16">
        <v>0</v>
      </c>
      <c r="K80" s="89">
        <f>VLOOKUP(D80,Poblacion!D$3:E$199,2,0)</f>
        <v>25464</v>
      </c>
      <c r="L80" s="89">
        <f t="shared" si="3"/>
        <v>763920</v>
      </c>
      <c r="M80" s="90">
        <f>IF(B80="PROVINCIAS",Poblacion!E$205,Poblacion!E$204)</f>
        <v>0.81088813950820315</v>
      </c>
      <c r="N80" s="91">
        <f t="shared" si="4"/>
        <v>0.61945366753310649</v>
      </c>
      <c r="O80" s="80">
        <v>0.8</v>
      </c>
      <c r="P80" s="80">
        <v>0</v>
      </c>
      <c r="Q80" s="91">
        <f t="shared" si="5"/>
        <v>0</v>
      </c>
    </row>
    <row r="81" spans="1:17" x14ac:dyDescent="0.25">
      <c r="A81" s="26">
        <v>80</v>
      </c>
      <c r="B81" s="4" t="s">
        <v>212</v>
      </c>
      <c r="C81" s="4" t="s">
        <v>93</v>
      </c>
      <c r="D81" s="1" t="s">
        <v>98</v>
      </c>
      <c r="E81" s="88" t="s">
        <v>445</v>
      </c>
      <c r="F81" s="88" t="s">
        <v>449</v>
      </c>
      <c r="G81" s="88" t="s">
        <v>451</v>
      </c>
      <c r="H81" s="88" t="s">
        <v>450</v>
      </c>
      <c r="I81" s="16">
        <v>30</v>
      </c>
      <c r="J81" s="16">
        <v>0</v>
      </c>
      <c r="K81" s="89">
        <f>VLOOKUP(D81,Poblacion!D$3:E$199,2,0)</f>
        <v>76093</v>
      </c>
      <c r="L81" s="89">
        <f t="shared" si="3"/>
        <v>2282790</v>
      </c>
      <c r="M81" s="90">
        <f>IF(B81="PROVINCIAS",Poblacion!E$205,Poblacion!E$204)</f>
        <v>0.81088813950820315</v>
      </c>
      <c r="N81" s="91">
        <f t="shared" si="4"/>
        <v>1.8510873359879312</v>
      </c>
      <c r="O81" s="80">
        <v>0.8</v>
      </c>
      <c r="P81" s="80">
        <v>0</v>
      </c>
      <c r="Q81" s="91">
        <f t="shared" si="5"/>
        <v>0</v>
      </c>
    </row>
    <row r="82" spans="1:17" x14ac:dyDescent="0.25">
      <c r="A82" s="26">
        <v>81</v>
      </c>
      <c r="B82" s="4" t="s">
        <v>212</v>
      </c>
      <c r="C82" s="4" t="s">
        <v>47</v>
      </c>
      <c r="D82" s="1" t="s">
        <v>48</v>
      </c>
      <c r="E82" s="88" t="s">
        <v>445</v>
      </c>
      <c r="F82" s="88" t="s">
        <v>449</v>
      </c>
      <c r="G82" s="88" t="s">
        <v>451</v>
      </c>
      <c r="H82" s="88" t="s">
        <v>450</v>
      </c>
      <c r="I82" s="16">
        <v>30</v>
      </c>
      <c r="J82" s="16">
        <v>0</v>
      </c>
      <c r="K82" s="89">
        <f>VLOOKUP(D82,Poblacion!D$3:E$199,2,0)</f>
        <v>281270</v>
      </c>
      <c r="L82" s="89">
        <f t="shared" si="3"/>
        <v>8438100</v>
      </c>
      <c r="M82" s="90">
        <f>IF(B82="PROVINCIAS",Poblacion!E$205,Poblacion!E$204)</f>
        <v>0.81088813950820315</v>
      </c>
      <c r="N82" s="91">
        <f t="shared" si="4"/>
        <v>6.8423552099841691</v>
      </c>
      <c r="O82" s="80">
        <v>0.8</v>
      </c>
      <c r="P82" s="80">
        <v>0</v>
      </c>
      <c r="Q82" s="91">
        <f t="shared" si="5"/>
        <v>0</v>
      </c>
    </row>
    <row r="83" spans="1:17" x14ac:dyDescent="0.25">
      <c r="A83" s="26">
        <v>82</v>
      </c>
      <c r="B83" s="4" t="s">
        <v>212</v>
      </c>
      <c r="C83" s="4" t="s">
        <v>47</v>
      </c>
      <c r="D83" s="1" t="s">
        <v>50</v>
      </c>
      <c r="E83" s="88" t="s">
        <v>445</v>
      </c>
      <c r="F83" s="88" t="s">
        <v>449</v>
      </c>
      <c r="G83" s="88" t="s">
        <v>451</v>
      </c>
      <c r="H83" s="88" t="s">
        <v>450</v>
      </c>
      <c r="I83" s="16">
        <v>30</v>
      </c>
      <c r="J83" s="16">
        <v>0</v>
      </c>
      <c r="K83" s="89">
        <f>VLOOKUP(D83,Poblacion!D$3:E$199,2,0)</f>
        <v>10362</v>
      </c>
      <c r="L83" s="89">
        <f t="shared" si="3"/>
        <v>310860</v>
      </c>
      <c r="M83" s="90">
        <f>IF(B83="PROVINCIAS",Poblacion!E$205,Poblacion!E$204)</f>
        <v>0.81088813950820315</v>
      </c>
      <c r="N83" s="91">
        <f t="shared" si="4"/>
        <v>0.25207268704752006</v>
      </c>
      <c r="O83" s="80">
        <v>0.8</v>
      </c>
      <c r="P83" s="80">
        <v>0</v>
      </c>
      <c r="Q83" s="91">
        <f t="shared" si="5"/>
        <v>0</v>
      </c>
    </row>
    <row r="84" spans="1:17" x14ac:dyDescent="0.25">
      <c r="A84" s="26">
        <v>83</v>
      </c>
      <c r="B84" s="4" t="s">
        <v>212</v>
      </c>
      <c r="C84" s="4" t="s">
        <v>165</v>
      </c>
      <c r="D84" s="1" t="s">
        <v>167</v>
      </c>
      <c r="E84" s="88" t="s">
        <v>445</v>
      </c>
      <c r="F84" s="88" t="s">
        <v>449</v>
      </c>
      <c r="G84" s="88" t="s">
        <v>451</v>
      </c>
      <c r="H84" s="88" t="s">
        <v>450</v>
      </c>
      <c r="I84" s="16">
        <v>30</v>
      </c>
      <c r="J84" s="16">
        <v>0</v>
      </c>
      <c r="K84" s="89">
        <f>VLOOKUP(D84,Poblacion!D$3:E$199,2,0)</f>
        <v>127027</v>
      </c>
      <c r="L84" s="89">
        <f t="shared" si="3"/>
        <v>3810810</v>
      </c>
      <c r="M84" s="90">
        <f>IF(B84="PROVINCIAS",Poblacion!E$205,Poblacion!E$204)</f>
        <v>0.81088813950820315</v>
      </c>
      <c r="N84" s="91">
        <f t="shared" si="4"/>
        <v>3.0901406309192558</v>
      </c>
      <c r="O84" s="80">
        <v>0.8</v>
      </c>
      <c r="P84" s="80">
        <v>0</v>
      </c>
      <c r="Q84" s="91">
        <f t="shared" si="5"/>
        <v>0</v>
      </c>
    </row>
    <row r="85" spans="1:17" x14ac:dyDescent="0.25">
      <c r="A85" s="26">
        <v>84</v>
      </c>
      <c r="B85" s="4" t="s">
        <v>212</v>
      </c>
      <c r="C85" s="4" t="s">
        <v>173</v>
      </c>
      <c r="D85" s="1" t="s">
        <v>179</v>
      </c>
      <c r="E85" s="88" t="s">
        <v>445</v>
      </c>
      <c r="F85" s="88" t="s">
        <v>449</v>
      </c>
      <c r="G85" s="88" t="s">
        <v>451</v>
      </c>
      <c r="H85" s="88" t="s">
        <v>450</v>
      </c>
      <c r="I85" s="16">
        <v>30</v>
      </c>
      <c r="J85" s="16">
        <v>0</v>
      </c>
      <c r="K85" s="89">
        <f>VLOOKUP(D85,Poblacion!D$3:E$199,2,0)</f>
        <v>65629</v>
      </c>
      <c r="L85" s="89">
        <f t="shared" si="3"/>
        <v>1968870</v>
      </c>
      <c r="M85" s="90">
        <f>IF(B85="PROVINCIAS",Poblacion!E$205,Poblacion!E$204)</f>
        <v>0.81088813950820315</v>
      </c>
      <c r="N85" s="91">
        <f t="shared" si="4"/>
        <v>1.5965333312335159</v>
      </c>
      <c r="O85" s="80">
        <v>0.8</v>
      </c>
      <c r="P85" s="80">
        <v>0</v>
      </c>
      <c r="Q85" s="91">
        <f t="shared" si="5"/>
        <v>0</v>
      </c>
    </row>
    <row r="86" spans="1:17" x14ac:dyDescent="0.25">
      <c r="A86" s="26">
        <v>85</v>
      </c>
      <c r="B86" s="4" t="s">
        <v>212</v>
      </c>
      <c r="C86" s="4" t="s">
        <v>86</v>
      </c>
      <c r="D86" s="1" t="s">
        <v>86</v>
      </c>
      <c r="E86" s="88" t="s">
        <v>445</v>
      </c>
      <c r="F86" s="88" t="s">
        <v>449</v>
      </c>
      <c r="G86" s="88" t="s">
        <v>451</v>
      </c>
      <c r="H86" s="88" t="s">
        <v>450</v>
      </c>
      <c r="I86" s="16">
        <v>30</v>
      </c>
      <c r="J86" s="16">
        <v>0</v>
      </c>
      <c r="K86" s="89">
        <f>VLOOKUP(D86,Poblacion!D$3:E$199,2,0)</f>
        <v>160028</v>
      </c>
      <c r="L86" s="89">
        <f t="shared" si="3"/>
        <v>4800840</v>
      </c>
      <c r="M86" s="90">
        <f>IF(B86="PROVINCIAS",Poblacion!E$205,Poblacion!E$204)</f>
        <v>0.81088813950820315</v>
      </c>
      <c r="N86" s="91">
        <f t="shared" si="4"/>
        <v>3.8929442156765619</v>
      </c>
      <c r="O86" s="80">
        <v>0.8</v>
      </c>
      <c r="P86" s="80">
        <v>0</v>
      </c>
      <c r="Q86" s="91">
        <f t="shared" si="5"/>
        <v>0</v>
      </c>
    </row>
    <row r="87" spans="1:17" x14ac:dyDescent="0.25">
      <c r="A87" s="26">
        <v>86</v>
      </c>
      <c r="B87" s="4" t="s">
        <v>212</v>
      </c>
      <c r="C87" s="4" t="s">
        <v>110</v>
      </c>
      <c r="D87" s="1" t="s">
        <v>117</v>
      </c>
      <c r="E87" s="88" t="s">
        <v>445</v>
      </c>
      <c r="F87" s="88" t="s">
        <v>449</v>
      </c>
      <c r="G87" s="88" t="s">
        <v>451</v>
      </c>
      <c r="H87" s="88" t="s">
        <v>450</v>
      </c>
      <c r="I87" s="16">
        <v>30</v>
      </c>
      <c r="J87" s="16">
        <v>0</v>
      </c>
      <c r="K87" s="89">
        <f>VLOOKUP(D87,Poblacion!D$3:E$199,2,0)</f>
        <v>507075</v>
      </c>
      <c r="L87" s="89">
        <f t="shared" si="3"/>
        <v>15212250</v>
      </c>
      <c r="M87" s="90">
        <f>IF(B87="PROVINCIAS",Poblacion!E$205,Poblacion!E$204)</f>
        <v>0.81088813950820315</v>
      </c>
      <c r="N87" s="91">
        <f t="shared" si="4"/>
        <v>12.335433100233663</v>
      </c>
      <c r="O87" s="80">
        <v>0.8</v>
      </c>
      <c r="P87" s="80">
        <v>0</v>
      </c>
      <c r="Q87" s="91">
        <f t="shared" si="5"/>
        <v>0</v>
      </c>
    </row>
    <row r="88" spans="1:17" x14ac:dyDescent="0.25">
      <c r="A88" s="26">
        <v>87</v>
      </c>
      <c r="B88" s="4" t="s">
        <v>212</v>
      </c>
      <c r="C88" s="4" t="s">
        <v>47</v>
      </c>
      <c r="D88" s="1" t="s">
        <v>51</v>
      </c>
      <c r="E88" s="88" t="s">
        <v>445</v>
      </c>
      <c r="F88" s="88" t="s">
        <v>449</v>
      </c>
      <c r="G88" s="88" t="s">
        <v>451</v>
      </c>
      <c r="H88" s="88" t="s">
        <v>450</v>
      </c>
      <c r="I88" s="16">
        <v>30</v>
      </c>
      <c r="J88" s="16">
        <v>0</v>
      </c>
      <c r="K88" s="89">
        <f>VLOOKUP(D88,Poblacion!D$3:E$199,2,0)</f>
        <v>110137</v>
      </c>
      <c r="L88" s="89">
        <f t="shared" ref="L88:L151" si="6">I88*K88</f>
        <v>3304110</v>
      </c>
      <c r="M88" s="90">
        <f>IF(B88="PROVINCIAS",Poblacion!E$205,Poblacion!E$204)</f>
        <v>0.81088813950820315</v>
      </c>
      <c r="N88" s="91">
        <f t="shared" ref="N88:N151" si="7">L88*M88/1000000</f>
        <v>2.679263610630449</v>
      </c>
      <c r="O88" s="80">
        <v>0.8</v>
      </c>
      <c r="P88" s="80">
        <v>0</v>
      </c>
      <c r="Q88" s="91">
        <f t="shared" si="5"/>
        <v>0</v>
      </c>
    </row>
    <row r="89" spans="1:17" x14ac:dyDescent="0.25">
      <c r="A89" s="26">
        <v>88</v>
      </c>
      <c r="B89" s="4" t="s">
        <v>212</v>
      </c>
      <c r="C89" s="4" t="s">
        <v>93</v>
      </c>
      <c r="D89" s="1" t="s">
        <v>94</v>
      </c>
      <c r="E89" s="88" t="s">
        <v>445</v>
      </c>
      <c r="F89" s="88" t="s">
        <v>449</v>
      </c>
      <c r="G89" s="88" t="s">
        <v>451</v>
      </c>
      <c r="H89" s="88" t="s">
        <v>450</v>
      </c>
      <c r="I89" s="16">
        <v>30</v>
      </c>
      <c r="J89" s="16">
        <v>0</v>
      </c>
      <c r="K89" s="89">
        <f>VLOOKUP(D89,Poblacion!D$3:E$199,2,0)</f>
        <v>310464</v>
      </c>
      <c r="L89" s="89">
        <f t="shared" si="6"/>
        <v>9313920</v>
      </c>
      <c r="M89" s="90">
        <f>IF(B89="PROVINCIAS",Poblacion!E$205,Poblacion!E$204)</f>
        <v>0.81088813950820315</v>
      </c>
      <c r="N89" s="91">
        <f t="shared" si="7"/>
        <v>7.5525472603282431</v>
      </c>
      <c r="O89" s="80">
        <v>0.8</v>
      </c>
      <c r="P89" s="80">
        <v>0</v>
      </c>
      <c r="Q89" s="91">
        <f t="shared" si="5"/>
        <v>0</v>
      </c>
    </row>
    <row r="90" spans="1:17" x14ac:dyDescent="0.25">
      <c r="A90" s="26">
        <v>89</v>
      </c>
      <c r="B90" s="4" t="s">
        <v>212</v>
      </c>
      <c r="C90" s="4" t="s">
        <v>136</v>
      </c>
      <c r="D90" s="1" t="s">
        <v>143</v>
      </c>
      <c r="E90" s="88" t="s">
        <v>445</v>
      </c>
      <c r="F90" s="88" t="s">
        <v>449</v>
      </c>
      <c r="G90" s="88" t="s">
        <v>451</v>
      </c>
      <c r="H90" s="88" t="s">
        <v>450</v>
      </c>
      <c r="I90" s="16">
        <v>30</v>
      </c>
      <c r="J90" s="16">
        <v>0</v>
      </c>
      <c r="K90" s="89">
        <f>VLOOKUP(D90,Poblacion!D$3:E$199,2,0)</f>
        <v>192978</v>
      </c>
      <c r="L90" s="89">
        <f t="shared" si="6"/>
        <v>5789340</v>
      </c>
      <c r="M90" s="90">
        <f>IF(B90="PROVINCIAS",Poblacion!E$205,Poblacion!E$204)</f>
        <v>0.81088813950820315</v>
      </c>
      <c r="N90" s="91">
        <f t="shared" si="7"/>
        <v>4.6945071415804209</v>
      </c>
      <c r="O90" s="80">
        <v>0.8</v>
      </c>
      <c r="P90" s="80">
        <v>0</v>
      </c>
      <c r="Q90" s="91">
        <f t="shared" si="5"/>
        <v>0</v>
      </c>
    </row>
    <row r="91" spans="1:17" x14ac:dyDescent="0.25">
      <c r="A91" s="26">
        <v>90</v>
      </c>
      <c r="B91" s="4" t="s">
        <v>212</v>
      </c>
      <c r="C91" s="4" t="s">
        <v>10</v>
      </c>
      <c r="D91" s="1" t="s">
        <v>11</v>
      </c>
      <c r="E91" s="88" t="s">
        <v>445</v>
      </c>
      <c r="F91" s="88" t="s">
        <v>449</v>
      </c>
      <c r="G91" s="88" t="s">
        <v>451</v>
      </c>
      <c r="H91" s="88" t="s">
        <v>450</v>
      </c>
      <c r="I91" s="16">
        <v>30</v>
      </c>
      <c r="J91" s="16">
        <v>0</v>
      </c>
      <c r="K91" s="89">
        <f>VLOOKUP(D91,Poblacion!D$3:E$199,2,0)</f>
        <v>168070</v>
      </c>
      <c r="L91" s="89">
        <f t="shared" si="6"/>
        <v>5042100</v>
      </c>
      <c r="M91" s="90">
        <f>IF(B91="PROVINCIAS",Poblacion!E$205,Poblacion!E$204)</f>
        <v>0.81088813950820315</v>
      </c>
      <c r="N91" s="91">
        <f t="shared" si="7"/>
        <v>4.0885790882143116</v>
      </c>
      <c r="O91" s="80">
        <v>0.8</v>
      </c>
      <c r="P91" s="80">
        <v>0</v>
      </c>
      <c r="Q91" s="91">
        <f t="shared" si="5"/>
        <v>0</v>
      </c>
    </row>
    <row r="92" spans="1:17" x14ac:dyDescent="0.25">
      <c r="A92" s="26">
        <v>91</v>
      </c>
      <c r="B92" s="4" t="s">
        <v>212</v>
      </c>
      <c r="C92" s="4" t="s">
        <v>10</v>
      </c>
      <c r="D92" s="1" t="s">
        <v>21</v>
      </c>
      <c r="E92" s="88" t="s">
        <v>445</v>
      </c>
      <c r="F92" s="88" t="s">
        <v>449</v>
      </c>
      <c r="G92" s="88" t="s">
        <v>451</v>
      </c>
      <c r="H92" s="88" t="s">
        <v>450</v>
      </c>
      <c r="I92" s="16">
        <v>30</v>
      </c>
      <c r="J92" s="16">
        <v>0</v>
      </c>
      <c r="K92" s="89">
        <f>VLOOKUP(D92,Poblacion!D$3:E$199,2,0)</f>
        <v>63010</v>
      </c>
      <c r="L92" s="89">
        <f t="shared" si="6"/>
        <v>1890300</v>
      </c>
      <c r="M92" s="90">
        <f>IF(B92="PROVINCIAS",Poblacion!E$205,Poblacion!E$204)</f>
        <v>0.81088813950820315</v>
      </c>
      <c r="N92" s="91">
        <f t="shared" si="7"/>
        <v>1.5328218501123565</v>
      </c>
      <c r="O92" s="80">
        <v>0.8</v>
      </c>
      <c r="P92" s="80">
        <v>0</v>
      </c>
      <c r="Q92" s="91">
        <f t="shared" si="5"/>
        <v>0</v>
      </c>
    </row>
    <row r="93" spans="1:17" x14ac:dyDescent="0.25">
      <c r="A93" s="26">
        <v>92</v>
      </c>
      <c r="B93" s="4" t="s">
        <v>212</v>
      </c>
      <c r="C93" s="4" t="s">
        <v>10</v>
      </c>
      <c r="D93" s="1" t="s">
        <v>22</v>
      </c>
      <c r="E93" s="88" t="s">
        <v>445</v>
      </c>
      <c r="F93" s="88" t="s">
        <v>449</v>
      </c>
      <c r="G93" s="88" t="s">
        <v>451</v>
      </c>
      <c r="H93" s="88" t="s">
        <v>450</v>
      </c>
      <c r="I93" s="16">
        <v>30</v>
      </c>
      <c r="J93" s="16">
        <v>0</v>
      </c>
      <c r="K93" s="89">
        <f>VLOOKUP(D93,Poblacion!D$3:E$199,2,0)</f>
        <v>30964</v>
      </c>
      <c r="L93" s="89">
        <f t="shared" si="6"/>
        <v>928920</v>
      </c>
      <c r="M93" s="90">
        <f>IF(B93="PROVINCIAS",Poblacion!E$205,Poblacion!E$204)</f>
        <v>0.81088813950820315</v>
      </c>
      <c r="N93" s="91">
        <f t="shared" si="7"/>
        <v>0.75325021055196006</v>
      </c>
      <c r="O93" s="80">
        <v>0.8</v>
      </c>
      <c r="P93" s="80">
        <v>0</v>
      </c>
      <c r="Q93" s="91">
        <f t="shared" si="5"/>
        <v>0</v>
      </c>
    </row>
    <row r="94" spans="1:17" x14ac:dyDescent="0.25">
      <c r="A94" s="26">
        <v>93</v>
      </c>
      <c r="B94" s="4" t="s">
        <v>212</v>
      </c>
      <c r="C94" s="4" t="s">
        <v>136</v>
      </c>
      <c r="D94" s="1" t="s">
        <v>137</v>
      </c>
      <c r="E94" s="88" t="s">
        <v>445</v>
      </c>
      <c r="F94" s="88" t="s">
        <v>449</v>
      </c>
      <c r="G94" s="88" t="s">
        <v>451</v>
      </c>
      <c r="H94" s="88" t="s">
        <v>450</v>
      </c>
      <c r="I94" s="16">
        <v>30</v>
      </c>
      <c r="J94" s="16">
        <v>0</v>
      </c>
      <c r="K94" s="89">
        <f>VLOOKUP(D94,Poblacion!D$3:E$199,2,0)</f>
        <v>82572</v>
      </c>
      <c r="L94" s="89">
        <f t="shared" si="6"/>
        <v>2477160</v>
      </c>
      <c r="M94" s="90">
        <f>IF(B94="PROVINCIAS",Poblacion!E$205,Poblacion!E$204)</f>
        <v>0.81088813950820315</v>
      </c>
      <c r="N94" s="91">
        <f t="shared" si="7"/>
        <v>2.0086996636641405</v>
      </c>
      <c r="O94" s="80">
        <v>0.8</v>
      </c>
      <c r="P94" s="80">
        <v>0</v>
      </c>
      <c r="Q94" s="91">
        <f t="shared" si="5"/>
        <v>0</v>
      </c>
    </row>
    <row r="95" spans="1:17" x14ac:dyDescent="0.25">
      <c r="A95" s="26">
        <v>94</v>
      </c>
      <c r="B95" s="4" t="s">
        <v>212</v>
      </c>
      <c r="C95" s="4" t="s">
        <v>136</v>
      </c>
      <c r="D95" s="1" t="s">
        <v>139</v>
      </c>
      <c r="E95" s="88" t="s">
        <v>445</v>
      </c>
      <c r="F95" s="88" t="s">
        <v>449</v>
      </c>
      <c r="G95" s="88" t="s">
        <v>451</v>
      </c>
      <c r="H95" s="88" t="s">
        <v>450</v>
      </c>
      <c r="I95" s="16">
        <v>30</v>
      </c>
      <c r="J95" s="16">
        <v>0</v>
      </c>
      <c r="K95" s="89">
        <f>VLOOKUP(D95,Poblacion!D$3:E$199,2,0)</f>
        <v>221248</v>
      </c>
      <c r="L95" s="89">
        <f t="shared" si="6"/>
        <v>6637440</v>
      </c>
      <c r="M95" s="90">
        <f>IF(B95="PROVINCIAS",Poblacion!E$205,Poblacion!E$204)</f>
        <v>0.81088813950820315</v>
      </c>
      <c r="N95" s="91">
        <f t="shared" si="7"/>
        <v>5.3822213726973285</v>
      </c>
      <c r="O95" s="80">
        <v>0.8</v>
      </c>
      <c r="P95" s="80">
        <v>0</v>
      </c>
      <c r="Q95" s="91">
        <f t="shared" si="5"/>
        <v>0</v>
      </c>
    </row>
    <row r="96" spans="1:17" x14ac:dyDescent="0.25">
      <c r="A96" s="26">
        <v>95</v>
      </c>
      <c r="B96" s="4" t="s">
        <v>212</v>
      </c>
      <c r="C96" s="4" t="s">
        <v>10</v>
      </c>
      <c r="D96" s="1" t="s">
        <v>23</v>
      </c>
      <c r="E96" s="88" t="s">
        <v>445</v>
      </c>
      <c r="F96" s="88" t="s">
        <v>449</v>
      </c>
      <c r="G96" s="88" t="s">
        <v>451</v>
      </c>
      <c r="H96" s="88" t="s">
        <v>450</v>
      </c>
      <c r="I96" s="16">
        <v>30</v>
      </c>
      <c r="J96" s="16">
        <v>0</v>
      </c>
      <c r="K96" s="89">
        <f>VLOOKUP(D96,Poblacion!D$3:E$199,2,0)</f>
        <v>56603</v>
      </c>
      <c r="L96" s="89">
        <f t="shared" si="6"/>
        <v>1698090</v>
      </c>
      <c r="M96" s="90">
        <f>IF(B96="PROVINCIAS",Poblacion!E$205,Poblacion!E$204)</f>
        <v>0.81088813950820315</v>
      </c>
      <c r="N96" s="91">
        <f t="shared" si="7"/>
        <v>1.3769610408174848</v>
      </c>
      <c r="O96" s="80">
        <v>0.8</v>
      </c>
      <c r="P96" s="80">
        <v>0</v>
      </c>
      <c r="Q96" s="91">
        <f t="shared" si="5"/>
        <v>0</v>
      </c>
    </row>
    <row r="97" spans="1:17" x14ac:dyDescent="0.25">
      <c r="A97" s="26">
        <v>96</v>
      </c>
      <c r="B97" s="4" t="s">
        <v>212</v>
      </c>
      <c r="C97" s="4" t="s">
        <v>86</v>
      </c>
      <c r="D97" s="1" t="s">
        <v>91</v>
      </c>
      <c r="E97" s="88" t="s">
        <v>445</v>
      </c>
      <c r="F97" s="88" t="s">
        <v>449</v>
      </c>
      <c r="G97" s="88" t="s">
        <v>451</v>
      </c>
      <c r="H97" s="88" t="s">
        <v>450</v>
      </c>
      <c r="I97" s="16">
        <v>30</v>
      </c>
      <c r="J97" s="16">
        <v>0</v>
      </c>
      <c r="K97" s="89">
        <f>VLOOKUP(D97,Poblacion!D$3:E$199,2,0)</f>
        <v>23023</v>
      </c>
      <c r="L97" s="89">
        <f t="shared" si="6"/>
        <v>690690</v>
      </c>
      <c r="M97" s="90">
        <f>IF(B97="PROVINCIAS",Poblacion!E$205,Poblacion!E$204)</f>
        <v>0.81088813950820315</v>
      </c>
      <c r="N97" s="91">
        <f t="shared" si="7"/>
        <v>0.56007232907692084</v>
      </c>
      <c r="O97" s="80">
        <v>0.8</v>
      </c>
      <c r="P97" s="80">
        <v>0</v>
      </c>
      <c r="Q97" s="91">
        <f t="shared" si="5"/>
        <v>0</v>
      </c>
    </row>
    <row r="98" spans="1:17" x14ac:dyDescent="0.25">
      <c r="A98" s="26">
        <v>97</v>
      </c>
      <c r="B98" s="4" t="s">
        <v>212</v>
      </c>
      <c r="C98" s="4" t="s">
        <v>105</v>
      </c>
      <c r="D98" s="1" t="s">
        <v>105</v>
      </c>
      <c r="E98" s="88" t="s">
        <v>445</v>
      </c>
      <c r="F98" s="88" t="s">
        <v>449</v>
      </c>
      <c r="G98" s="88" t="s">
        <v>451</v>
      </c>
      <c r="H98" s="88" t="s">
        <v>450</v>
      </c>
      <c r="I98" s="16">
        <v>30</v>
      </c>
      <c r="J98" s="16">
        <v>0</v>
      </c>
      <c r="K98" s="89">
        <f>VLOOKUP(D98,Poblacion!D$3:E$199,2,0)</f>
        <v>366751</v>
      </c>
      <c r="L98" s="89">
        <f t="shared" si="6"/>
        <v>11002530</v>
      </c>
      <c r="M98" s="90">
        <f>IF(B98="PROVINCIAS",Poblacion!E$205,Poblacion!E$204)</f>
        <v>0.81088813950820315</v>
      </c>
      <c r="N98" s="91">
        <f t="shared" si="7"/>
        <v>8.9218210815831913</v>
      </c>
      <c r="O98" s="80">
        <v>0.8</v>
      </c>
      <c r="P98" s="80">
        <v>0</v>
      </c>
      <c r="Q98" s="91">
        <f t="shared" si="5"/>
        <v>0</v>
      </c>
    </row>
    <row r="99" spans="1:17" x14ac:dyDescent="0.25">
      <c r="A99" s="26">
        <v>98</v>
      </c>
      <c r="B99" s="4" t="s">
        <v>212</v>
      </c>
      <c r="C99" s="4" t="s">
        <v>158</v>
      </c>
      <c r="D99" s="1" t="s">
        <v>161</v>
      </c>
      <c r="E99" s="88" t="s">
        <v>445</v>
      </c>
      <c r="F99" s="88" t="s">
        <v>449</v>
      </c>
      <c r="G99" s="88" t="s">
        <v>451</v>
      </c>
      <c r="H99" s="88" t="s">
        <v>450</v>
      </c>
      <c r="I99" s="16">
        <v>30</v>
      </c>
      <c r="J99" s="16">
        <v>0</v>
      </c>
      <c r="K99" s="89">
        <f>VLOOKUP(D99,Poblacion!D$3:E$199,2,0)</f>
        <v>71352</v>
      </c>
      <c r="L99" s="89">
        <f t="shared" si="6"/>
        <v>2140560</v>
      </c>
      <c r="M99" s="90">
        <f>IF(B99="PROVINCIAS",Poblacion!E$205,Poblacion!E$204)</f>
        <v>0.81088813950820315</v>
      </c>
      <c r="N99" s="91">
        <f t="shared" si="7"/>
        <v>1.7357547159056794</v>
      </c>
      <c r="O99" s="80">
        <v>0.8</v>
      </c>
      <c r="P99" s="80">
        <v>0</v>
      </c>
      <c r="Q99" s="91">
        <f t="shared" si="5"/>
        <v>0</v>
      </c>
    </row>
    <row r="100" spans="1:17" x14ac:dyDescent="0.25">
      <c r="A100" s="26">
        <v>99</v>
      </c>
      <c r="B100" s="4" t="s">
        <v>212</v>
      </c>
      <c r="C100" s="4" t="s">
        <v>39</v>
      </c>
      <c r="D100" s="1" t="s">
        <v>45</v>
      </c>
      <c r="E100" s="88" t="s">
        <v>445</v>
      </c>
      <c r="F100" s="88" t="s">
        <v>449</v>
      </c>
      <c r="G100" s="88" t="s">
        <v>451</v>
      </c>
      <c r="H100" s="88" t="s">
        <v>450</v>
      </c>
      <c r="I100" s="16">
        <v>30</v>
      </c>
      <c r="J100" s="16">
        <v>0</v>
      </c>
      <c r="K100" s="89">
        <f>VLOOKUP(D100,Poblacion!D$3:E$199,2,0)</f>
        <v>52489</v>
      </c>
      <c r="L100" s="89">
        <f t="shared" si="6"/>
        <v>1574670</v>
      </c>
      <c r="M100" s="90">
        <f>IF(B100="PROVINCIAS",Poblacion!E$205,Poblacion!E$204)</f>
        <v>0.81088813950820315</v>
      </c>
      <c r="N100" s="91">
        <f t="shared" si="7"/>
        <v>1.2768812266393823</v>
      </c>
      <c r="O100" s="80">
        <v>0.8</v>
      </c>
      <c r="P100" s="80">
        <v>0</v>
      </c>
      <c r="Q100" s="91">
        <f t="shared" si="5"/>
        <v>0</v>
      </c>
    </row>
    <row r="101" spans="1:17" x14ac:dyDescent="0.25">
      <c r="A101" s="26">
        <v>100</v>
      </c>
      <c r="B101" s="4" t="s">
        <v>212</v>
      </c>
      <c r="C101" s="20" t="s">
        <v>59</v>
      </c>
      <c r="D101" s="1" t="s">
        <v>60</v>
      </c>
      <c r="E101" s="88" t="s">
        <v>445</v>
      </c>
      <c r="F101" s="88" t="s">
        <v>449</v>
      </c>
      <c r="G101" s="88" t="s">
        <v>451</v>
      </c>
      <c r="H101" s="88" t="s">
        <v>450</v>
      </c>
      <c r="I101" s="16">
        <v>30</v>
      </c>
      <c r="J101" s="16">
        <v>0</v>
      </c>
      <c r="K101" s="89">
        <f>VLOOKUP(D101,Poblacion!D$3:E$199,2,0)</f>
        <v>199420</v>
      </c>
      <c r="L101" s="89">
        <f t="shared" si="6"/>
        <v>5982600</v>
      </c>
      <c r="M101" s="90">
        <f>IF(B101="PROVINCIAS",Poblacion!E$205,Poblacion!E$204)</f>
        <v>0.81088813950820315</v>
      </c>
      <c r="N101" s="91">
        <f t="shared" si="7"/>
        <v>4.8512193834217756</v>
      </c>
      <c r="O101" s="80">
        <v>0.8</v>
      </c>
      <c r="P101" s="80">
        <v>0</v>
      </c>
      <c r="Q101" s="91">
        <f t="shared" si="5"/>
        <v>0</v>
      </c>
    </row>
    <row r="102" spans="1:17" x14ac:dyDescent="0.25">
      <c r="A102" s="26">
        <v>101</v>
      </c>
      <c r="B102" s="4" t="s">
        <v>212</v>
      </c>
      <c r="C102" s="4" t="s">
        <v>110</v>
      </c>
      <c r="D102" s="1" t="s">
        <v>111</v>
      </c>
      <c r="E102" s="88" t="s">
        <v>445</v>
      </c>
      <c r="F102" s="88" t="s">
        <v>449</v>
      </c>
      <c r="G102" s="88" t="s">
        <v>451</v>
      </c>
      <c r="H102" s="88" t="s">
        <v>450</v>
      </c>
      <c r="I102" s="16">
        <v>30</v>
      </c>
      <c r="J102" s="16">
        <v>0</v>
      </c>
      <c r="K102" s="89">
        <f>VLOOKUP(D102,Poblacion!D$3:E$199,2,0)</f>
        <v>83141</v>
      </c>
      <c r="L102" s="89">
        <f t="shared" si="6"/>
        <v>2494230</v>
      </c>
      <c r="M102" s="90">
        <f>IF(B102="PROVINCIAS",Poblacion!E$205,Poblacion!E$204)</f>
        <v>0.81088813950820315</v>
      </c>
      <c r="N102" s="91">
        <f t="shared" si="7"/>
        <v>2.0225415242055456</v>
      </c>
      <c r="O102" s="80">
        <v>0.8</v>
      </c>
      <c r="P102" s="80">
        <v>0</v>
      </c>
      <c r="Q102" s="91">
        <f t="shared" si="5"/>
        <v>0</v>
      </c>
    </row>
    <row r="103" spans="1:17" x14ac:dyDescent="0.25">
      <c r="A103" s="26">
        <v>102</v>
      </c>
      <c r="B103" s="4" t="s">
        <v>212</v>
      </c>
      <c r="C103" s="4" t="s">
        <v>197</v>
      </c>
      <c r="D103" s="1" t="s">
        <v>199</v>
      </c>
      <c r="E103" s="88" t="s">
        <v>445</v>
      </c>
      <c r="F103" s="88" t="s">
        <v>449</v>
      </c>
      <c r="G103" s="88" t="s">
        <v>451</v>
      </c>
      <c r="H103" s="88" t="s">
        <v>450</v>
      </c>
      <c r="I103" s="16">
        <v>30</v>
      </c>
      <c r="J103" s="16">
        <v>0</v>
      </c>
      <c r="K103" s="89">
        <f>VLOOKUP(D103,Poblacion!D$3:E$199,2,0)</f>
        <v>8896</v>
      </c>
      <c r="L103" s="89">
        <f t="shared" si="6"/>
        <v>266880</v>
      </c>
      <c r="M103" s="90">
        <f>IF(B103="PROVINCIAS",Poblacion!E$205,Poblacion!E$204)</f>
        <v>0.81088813950820315</v>
      </c>
      <c r="N103" s="91">
        <f t="shared" si="7"/>
        <v>0.21640982667194927</v>
      </c>
      <c r="O103" s="80">
        <v>0.8</v>
      </c>
      <c r="P103" s="80">
        <v>0</v>
      </c>
      <c r="Q103" s="91">
        <f t="shared" si="5"/>
        <v>0</v>
      </c>
    </row>
    <row r="104" spans="1:17" x14ac:dyDescent="0.25">
      <c r="A104" s="26">
        <v>103</v>
      </c>
      <c r="B104" s="4" t="s">
        <v>212</v>
      </c>
      <c r="C104" s="4" t="s">
        <v>120</v>
      </c>
      <c r="D104" s="1" t="s">
        <v>124</v>
      </c>
      <c r="E104" s="88" t="s">
        <v>445</v>
      </c>
      <c r="F104" s="88" t="s">
        <v>449</v>
      </c>
      <c r="G104" s="88" t="s">
        <v>451</v>
      </c>
      <c r="H104" s="88" t="s">
        <v>450</v>
      </c>
      <c r="I104" s="16">
        <v>30</v>
      </c>
      <c r="J104" s="16">
        <v>0</v>
      </c>
      <c r="K104" s="89">
        <f>VLOOKUP(D104,Poblacion!D$3:E$199,2,0)</f>
        <v>30839</v>
      </c>
      <c r="L104" s="89">
        <f t="shared" si="6"/>
        <v>925170</v>
      </c>
      <c r="M104" s="90">
        <f>IF(B104="PROVINCIAS",Poblacion!E$205,Poblacion!E$204)</f>
        <v>0.81088813950820315</v>
      </c>
      <c r="N104" s="91">
        <f t="shared" si="7"/>
        <v>0.75020938002880433</v>
      </c>
      <c r="O104" s="80">
        <v>0.8</v>
      </c>
      <c r="P104" s="80">
        <v>0</v>
      </c>
      <c r="Q104" s="91">
        <f t="shared" si="5"/>
        <v>0</v>
      </c>
    </row>
    <row r="105" spans="1:17" x14ac:dyDescent="0.25">
      <c r="A105" s="26">
        <v>104</v>
      </c>
      <c r="B105" s="4" t="s">
        <v>212</v>
      </c>
      <c r="C105" s="4" t="s">
        <v>110</v>
      </c>
      <c r="D105" s="1" t="s">
        <v>115</v>
      </c>
      <c r="E105" s="88" t="s">
        <v>445</v>
      </c>
      <c r="F105" s="88" t="s">
        <v>449</v>
      </c>
      <c r="G105" s="88" t="s">
        <v>451</v>
      </c>
      <c r="H105" s="88" t="s">
        <v>450</v>
      </c>
      <c r="I105" s="16">
        <v>30</v>
      </c>
      <c r="J105" s="16">
        <v>0</v>
      </c>
      <c r="K105" s="89">
        <f>VLOOKUP(D105,Poblacion!D$3:E$199,2,0)</f>
        <v>25184</v>
      </c>
      <c r="L105" s="89">
        <f t="shared" si="6"/>
        <v>755520</v>
      </c>
      <c r="M105" s="90">
        <f>IF(B105="PROVINCIAS",Poblacion!E$205,Poblacion!E$204)</f>
        <v>0.81088813950820315</v>
      </c>
      <c r="N105" s="91">
        <f t="shared" si="7"/>
        <v>0.61264220716123763</v>
      </c>
      <c r="O105" s="80">
        <v>0.8</v>
      </c>
      <c r="P105" s="80">
        <v>0</v>
      </c>
      <c r="Q105" s="91">
        <f t="shared" si="5"/>
        <v>0</v>
      </c>
    </row>
    <row r="106" spans="1:17" x14ac:dyDescent="0.25">
      <c r="A106" s="26">
        <v>105</v>
      </c>
      <c r="B106" s="4" t="s">
        <v>212</v>
      </c>
      <c r="C106" s="4" t="s">
        <v>73</v>
      </c>
      <c r="D106" s="1" t="s">
        <v>81</v>
      </c>
      <c r="E106" s="88" t="s">
        <v>445</v>
      </c>
      <c r="F106" s="88" t="s">
        <v>449</v>
      </c>
      <c r="G106" s="88" t="s">
        <v>451</v>
      </c>
      <c r="H106" s="88" t="s">
        <v>450</v>
      </c>
      <c r="I106" s="16">
        <v>30</v>
      </c>
      <c r="J106" s="16">
        <v>0</v>
      </c>
      <c r="K106" s="89">
        <f>VLOOKUP(D106,Poblacion!D$3:E$199,2,0)</f>
        <v>180360</v>
      </c>
      <c r="L106" s="89">
        <f t="shared" si="6"/>
        <v>5410800</v>
      </c>
      <c r="M106" s="90">
        <f>IF(B106="PROVINCIAS",Poblacion!E$205,Poblacion!E$204)</f>
        <v>0.81088813950820315</v>
      </c>
      <c r="N106" s="91">
        <f t="shared" si="7"/>
        <v>4.3875535452509862</v>
      </c>
      <c r="O106" s="80">
        <v>0.8</v>
      </c>
      <c r="P106" s="80">
        <v>0</v>
      </c>
      <c r="Q106" s="91">
        <f t="shared" si="5"/>
        <v>0</v>
      </c>
    </row>
    <row r="107" spans="1:17" x14ac:dyDescent="0.25">
      <c r="A107" s="26">
        <v>106</v>
      </c>
      <c r="B107" s="4" t="s">
        <v>212</v>
      </c>
      <c r="C107" s="4" t="s">
        <v>47</v>
      </c>
      <c r="D107" s="1" t="s">
        <v>52</v>
      </c>
      <c r="E107" s="88" t="s">
        <v>445</v>
      </c>
      <c r="F107" s="88" t="s">
        <v>449</v>
      </c>
      <c r="G107" s="88" t="s">
        <v>451</v>
      </c>
      <c r="H107" s="88" t="s">
        <v>450</v>
      </c>
      <c r="I107" s="16">
        <v>30</v>
      </c>
      <c r="J107" s="16">
        <v>0</v>
      </c>
      <c r="K107" s="89">
        <f>VLOOKUP(D107,Poblacion!D$3:E$199,2,0)</f>
        <v>88747</v>
      </c>
      <c r="L107" s="89">
        <f t="shared" si="6"/>
        <v>2662410</v>
      </c>
      <c r="M107" s="90">
        <f>IF(B107="PROVINCIAS",Poblacion!E$205,Poblacion!E$204)</f>
        <v>0.81088813950820315</v>
      </c>
      <c r="N107" s="91">
        <f t="shared" si="7"/>
        <v>2.1589166915080353</v>
      </c>
      <c r="O107" s="80">
        <v>0.8</v>
      </c>
      <c r="P107" s="80">
        <v>0</v>
      </c>
      <c r="Q107" s="91">
        <f t="shared" si="5"/>
        <v>0</v>
      </c>
    </row>
    <row r="108" spans="1:17" x14ac:dyDescent="0.25">
      <c r="A108" s="26">
        <v>107</v>
      </c>
      <c r="B108" s="4" t="s">
        <v>212</v>
      </c>
      <c r="C108" s="4" t="s">
        <v>39</v>
      </c>
      <c r="D108" s="1" t="s">
        <v>46</v>
      </c>
      <c r="E108" s="88" t="s">
        <v>445</v>
      </c>
      <c r="F108" s="88" t="s">
        <v>449</v>
      </c>
      <c r="G108" s="88" t="s">
        <v>451</v>
      </c>
      <c r="H108" s="88" t="s">
        <v>450</v>
      </c>
      <c r="I108" s="16">
        <v>30</v>
      </c>
      <c r="J108" s="16">
        <v>0</v>
      </c>
      <c r="K108" s="89">
        <f>VLOOKUP(D108,Poblacion!D$3:E$199,2,0)</f>
        <v>14422</v>
      </c>
      <c r="L108" s="89">
        <f t="shared" si="6"/>
        <v>432660</v>
      </c>
      <c r="M108" s="90">
        <f>IF(B108="PROVINCIAS",Poblacion!E$205,Poblacion!E$204)</f>
        <v>0.81088813950820315</v>
      </c>
      <c r="N108" s="91">
        <f t="shared" si="7"/>
        <v>0.3508388624396192</v>
      </c>
      <c r="O108" s="80">
        <v>0.8</v>
      </c>
      <c r="P108" s="80">
        <v>0</v>
      </c>
      <c r="Q108" s="91">
        <f t="shared" si="5"/>
        <v>0</v>
      </c>
    </row>
    <row r="109" spans="1:17" x14ac:dyDescent="0.25">
      <c r="A109" s="26">
        <v>108</v>
      </c>
      <c r="B109" s="4" t="s">
        <v>212</v>
      </c>
      <c r="C109" s="4" t="s">
        <v>186</v>
      </c>
      <c r="D109" s="1" t="s">
        <v>191</v>
      </c>
      <c r="E109" s="88" t="s">
        <v>445</v>
      </c>
      <c r="F109" s="88" t="s">
        <v>449</v>
      </c>
      <c r="G109" s="88" t="s">
        <v>451</v>
      </c>
      <c r="H109" s="88" t="s">
        <v>450</v>
      </c>
      <c r="I109" s="16">
        <v>30</v>
      </c>
      <c r="J109" s="16">
        <v>0</v>
      </c>
      <c r="K109" s="89">
        <f>VLOOKUP(D109,Poblacion!D$3:E$199,2,0)</f>
        <v>85667</v>
      </c>
      <c r="L109" s="89">
        <f t="shared" si="6"/>
        <v>2570010</v>
      </c>
      <c r="M109" s="90">
        <f>IF(B109="PROVINCIAS",Poblacion!E$205,Poblacion!E$204)</f>
        <v>0.81088813950820315</v>
      </c>
      <c r="N109" s="91">
        <f t="shared" si="7"/>
        <v>2.0839906274174771</v>
      </c>
      <c r="O109" s="80">
        <v>0.8</v>
      </c>
      <c r="P109" s="80">
        <v>0</v>
      </c>
      <c r="Q109" s="91">
        <f t="shared" si="5"/>
        <v>0</v>
      </c>
    </row>
    <row r="110" spans="1:17" x14ac:dyDescent="0.25">
      <c r="A110" s="26">
        <v>109</v>
      </c>
      <c r="B110" s="4" t="s">
        <v>212</v>
      </c>
      <c r="C110" s="4" t="s">
        <v>133</v>
      </c>
      <c r="D110" s="1" t="s">
        <v>133</v>
      </c>
      <c r="E110" s="88" t="s">
        <v>445</v>
      </c>
      <c r="F110" s="88" t="s">
        <v>449</v>
      </c>
      <c r="G110" s="88" t="s">
        <v>451</v>
      </c>
      <c r="H110" s="88" t="s">
        <v>450</v>
      </c>
      <c r="I110" s="16">
        <v>30</v>
      </c>
      <c r="J110" s="16">
        <v>0</v>
      </c>
      <c r="K110" s="89">
        <f>VLOOKUP(D110,Poblacion!D$3:E$199,2,0)</f>
        <v>299416</v>
      </c>
      <c r="L110" s="89">
        <f t="shared" si="6"/>
        <v>8982480</v>
      </c>
      <c r="M110" s="90">
        <f>IF(B110="PROVINCIAS",Poblacion!E$205,Poblacion!E$204)</f>
        <v>0.81088813950820315</v>
      </c>
      <c r="N110" s="91">
        <f t="shared" si="7"/>
        <v>7.283786495369645</v>
      </c>
      <c r="O110" s="80">
        <v>0.8</v>
      </c>
      <c r="P110" s="80">
        <v>0</v>
      </c>
      <c r="Q110" s="91">
        <f t="shared" si="5"/>
        <v>0</v>
      </c>
    </row>
    <row r="111" spans="1:17" x14ac:dyDescent="0.25">
      <c r="A111" s="26">
        <v>110</v>
      </c>
      <c r="B111" s="4" t="s">
        <v>212</v>
      </c>
      <c r="C111" s="4" t="s">
        <v>173</v>
      </c>
      <c r="D111" s="1" t="s">
        <v>180</v>
      </c>
      <c r="E111" s="88" t="s">
        <v>445</v>
      </c>
      <c r="F111" s="88" t="s">
        <v>449</v>
      </c>
      <c r="G111" s="88" t="s">
        <v>451</v>
      </c>
      <c r="H111" s="88" t="s">
        <v>450</v>
      </c>
      <c r="I111" s="16">
        <v>30</v>
      </c>
      <c r="J111" s="16">
        <v>0</v>
      </c>
      <c r="K111" s="89">
        <f>VLOOKUP(D111,Poblacion!D$3:E$199,2,0)</f>
        <v>51998</v>
      </c>
      <c r="L111" s="89">
        <f t="shared" si="6"/>
        <v>1559940</v>
      </c>
      <c r="M111" s="90">
        <f>IF(B111="PROVINCIAS",Poblacion!E$205,Poblacion!E$204)</f>
        <v>0.81088813950820315</v>
      </c>
      <c r="N111" s="91">
        <f t="shared" si="7"/>
        <v>1.2649368443444264</v>
      </c>
      <c r="O111" s="80">
        <v>0.8</v>
      </c>
      <c r="P111" s="80">
        <v>0</v>
      </c>
      <c r="Q111" s="91">
        <f t="shared" si="5"/>
        <v>0</v>
      </c>
    </row>
    <row r="112" spans="1:17" x14ac:dyDescent="0.25">
      <c r="A112" s="26">
        <v>111</v>
      </c>
      <c r="B112" s="4" t="s">
        <v>212</v>
      </c>
      <c r="C112" s="4" t="s">
        <v>93</v>
      </c>
      <c r="D112" s="1" t="s">
        <v>103</v>
      </c>
      <c r="E112" s="88" t="s">
        <v>445</v>
      </c>
      <c r="F112" s="88" t="s">
        <v>449</v>
      </c>
      <c r="G112" s="88" t="s">
        <v>451</v>
      </c>
      <c r="H112" s="88" t="s">
        <v>450</v>
      </c>
      <c r="I112" s="16">
        <v>30</v>
      </c>
      <c r="J112" s="16">
        <v>0</v>
      </c>
      <c r="K112" s="89">
        <f>VLOOKUP(D112,Poblacion!D$3:E$199,2,0)</f>
        <v>38780</v>
      </c>
      <c r="L112" s="89">
        <f t="shared" si="6"/>
        <v>1163400</v>
      </c>
      <c r="M112" s="90">
        <f>IF(B112="PROVINCIAS",Poblacion!E$205,Poblacion!E$204)</f>
        <v>0.81088813950820315</v>
      </c>
      <c r="N112" s="91">
        <f t="shared" si="7"/>
        <v>0.94338726150384355</v>
      </c>
      <c r="O112" s="80">
        <v>0.8</v>
      </c>
      <c r="P112" s="80">
        <v>0</v>
      </c>
      <c r="Q112" s="91">
        <f t="shared" si="5"/>
        <v>0</v>
      </c>
    </row>
    <row r="113" spans="1:17" x14ac:dyDescent="0.25">
      <c r="A113" s="26">
        <v>112</v>
      </c>
      <c r="B113" s="4" t="s">
        <v>212</v>
      </c>
      <c r="C113" s="4" t="s">
        <v>93</v>
      </c>
      <c r="D113" s="1" t="s">
        <v>99</v>
      </c>
      <c r="E113" s="88" t="s">
        <v>445</v>
      </c>
      <c r="F113" s="88" t="s">
        <v>449</v>
      </c>
      <c r="G113" s="88" t="s">
        <v>451</v>
      </c>
      <c r="H113" s="88" t="s">
        <v>450</v>
      </c>
      <c r="I113" s="16">
        <v>30</v>
      </c>
      <c r="J113" s="16">
        <v>0</v>
      </c>
      <c r="K113" s="89">
        <f>VLOOKUP(D113,Poblacion!D$3:E$199,2,0)</f>
        <v>134547</v>
      </c>
      <c r="L113" s="89">
        <f t="shared" si="6"/>
        <v>4036410</v>
      </c>
      <c r="M113" s="90">
        <f>IF(B113="PROVINCIAS",Poblacion!E$205,Poblacion!E$204)</f>
        <v>0.81088813950820315</v>
      </c>
      <c r="N113" s="91">
        <f t="shared" si="7"/>
        <v>3.273076995192306</v>
      </c>
      <c r="O113" s="80">
        <v>0.8</v>
      </c>
      <c r="P113" s="80">
        <v>0</v>
      </c>
      <c r="Q113" s="91">
        <f t="shared" si="5"/>
        <v>0</v>
      </c>
    </row>
    <row r="114" spans="1:17" x14ac:dyDescent="0.25">
      <c r="A114" s="26">
        <v>113</v>
      </c>
      <c r="B114" s="4" t="s">
        <v>214</v>
      </c>
      <c r="C114" s="4" t="s">
        <v>136</v>
      </c>
      <c r="D114" s="1" t="s">
        <v>136</v>
      </c>
      <c r="E114" s="88" t="s">
        <v>445</v>
      </c>
      <c r="F114" s="88" t="s">
        <v>449</v>
      </c>
      <c r="G114" s="88" t="s">
        <v>451</v>
      </c>
      <c r="H114" s="88" t="s">
        <v>450</v>
      </c>
      <c r="I114" s="16">
        <v>30</v>
      </c>
      <c r="J114" s="16">
        <v>0</v>
      </c>
      <c r="K114" s="89">
        <f>VLOOKUP(D114,Poblacion!D$3:E$199,2,0)</f>
        <v>9031640</v>
      </c>
      <c r="L114" s="89">
        <f t="shared" si="6"/>
        <v>270949200</v>
      </c>
      <c r="M114" s="90">
        <f>IF(B114="PROVINCIAS",Poblacion!E$205,Poblacion!E$204)</f>
        <v>1.4028364813491916</v>
      </c>
      <c r="N114" s="91">
        <f t="shared" si="7"/>
        <v>380.09742235237837</v>
      </c>
      <c r="O114" s="80">
        <v>0.8</v>
      </c>
      <c r="P114" s="80">
        <v>1</v>
      </c>
      <c r="Q114" s="91">
        <f t="shared" si="5"/>
        <v>304.0779378819027</v>
      </c>
    </row>
    <row r="115" spans="1:17" x14ac:dyDescent="0.25">
      <c r="A115" s="26">
        <v>114</v>
      </c>
      <c r="B115" s="4" t="s">
        <v>212</v>
      </c>
      <c r="C115" s="4" t="s">
        <v>146</v>
      </c>
      <c r="D115" s="1" t="s">
        <v>146</v>
      </c>
      <c r="E115" s="88" t="s">
        <v>445</v>
      </c>
      <c r="F115" s="88" t="s">
        <v>449</v>
      </c>
      <c r="G115" s="88" t="s">
        <v>451</v>
      </c>
      <c r="H115" s="88" t="s">
        <v>450</v>
      </c>
      <c r="I115" s="16">
        <v>30</v>
      </c>
      <c r="J115" s="16">
        <v>0</v>
      </c>
      <c r="K115" s="89">
        <f>VLOOKUP(D115,Poblacion!D$3:E$199,2,0)</f>
        <v>71861</v>
      </c>
      <c r="L115" s="89">
        <f t="shared" si="6"/>
        <v>2155830</v>
      </c>
      <c r="M115" s="90">
        <f>IF(B115="PROVINCIAS",Poblacion!E$205,Poblacion!E$204)</f>
        <v>0.81088813950820315</v>
      </c>
      <c r="N115" s="91">
        <f t="shared" si="7"/>
        <v>1.7481369777959697</v>
      </c>
      <c r="O115" s="80">
        <v>0.8</v>
      </c>
      <c r="P115" s="80">
        <v>0</v>
      </c>
      <c r="Q115" s="91">
        <f t="shared" si="5"/>
        <v>0</v>
      </c>
    </row>
    <row r="116" spans="1:17" x14ac:dyDescent="0.25">
      <c r="A116" s="26">
        <v>115</v>
      </c>
      <c r="B116" s="4" t="s">
        <v>212</v>
      </c>
      <c r="C116" s="4" t="s">
        <v>47</v>
      </c>
      <c r="D116" s="1" t="s">
        <v>53</v>
      </c>
      <c r="E116" s="88" t="s">
        <v>445</v>
      </c>
      <c r="F116" s="88" t="s">
        <v>449</v>
      </c>
      <c r="G116" s="88" t="s">
        <v>451</v>
      </c>
      <c r="H116" s="88" t="s">
        <v>450</v>
      </c>
      <c r="I116" s="16">
        <v>30</v>
      </c>
      <c r="J116" s="16">
        <v>0</v>
      </c>
      <c r="K116" s="89">
        <f>VLOOKUP(D116,Poblacion!D$3:E$199,2,0)</f>
        <v>68534</v>
      </c>
      <c r="L116" s="89">
        <f t="shared" si="6"/>
        <v>2056020</v>
      </c>
      <c r="M116" s="90">
        <f>IF(B116="PROVINCIAS",Poblacion!E$205,Poblacion!E$204)</f>
        <v>0.81088813950820315</v>
      </c>
      <c r="N116" s="91">
        <f t="shared" si="7"/>
        <v>1.6672022325916558</v>
      </c>
      <c r="O116" s="80">
        <v>0.8</v>
      </c>
      <c r="P116" s="80">
        <v>0</v>
      </c>
      <c r="Q116" s="91">
        <f t="shared" si="5"/>
        <v>0</v>
      </c>
    </row>
    <row r="117" spans="1:17" x14ac:dyDescent="0.25">
      <c r="A117" s="26">
        <v>116</v>
      </c>
      <c r="B117" s="4" t="s">
        <v>212</v>
      </c>
      <c r="C117" s="4" t="s">
        <v>2</v>
      </c>
      <c r="D117" s="1" t="s">
        <v>7</v>
      </c>
      <c r="E117" s="88" t="s">
        <v>445</v>
      </c>
      <c r="F117" s="88" t="s">
        <v>449</v>
      </c>
      <c r="G117" s="88" t="s">
        <v>451</v>
      </c>
      <c r="H117" s="88" t="s">
        <v>450</v>
      </c>
      <c r="I117" s="16">
        <v>30</v>
      </c>
      <c r="J117" s="16">
        <v>0</v>
      </c>
      <c r="K117" s="89">
        <f>VLOOKUP(D117,Poblacion!D$3:E$199,2,0)</f>
        <v>51899</v>
      </c>
      <c r="L117" s="89">
        <f t="shared" si="6"/>
        <v>1556970</v>
      </c>
      <c r="M117" s="90">
        <f>IF(B117="PROVINCIAS",Poblacion!E$205,Poblacion!E$204)</f>
        <v>0.81088813950820315</v>
      </c>
      <c r="N117" s="91">
        <f t="shared" si="7"/>
        <v>1.2625285065700871</v>
      </c>
      <c r="O117" s="80">
        <v>0.8</v>
      </c>
      <c r="P117" s="80">
        <v>0</v>
      </c>
      <c r="Q117" s="91">
        <f t="shared" si="5"/>
        <v>0</v>
      </c>
    </row>
    <row r="118" spans="1:17" x14ac:dyDescent="0.25">
      <c r="A118" s="26">
        <v>117</v>
      </c>
      <c r="B118" s="4" t="s">
        <v>212</v>
      </c>
      <c r="C118" s="4" t="s">
        <v>154</v>
      </c>
      <c r="D118" s="1" t="s">
        <v>156</v>
      </c>
      <c r="E118" s="88" t="s">
        <v>445</v>
      </c>
      <c r="F118" s="88" t="s">
        <v>449</v>
      </c>
      <c r="G118" s="88" t="s">
        <v>451</v>
      </c>
      <c r="H118" s="88" t="s">
        <v>450</v>
      </c>
      <c r="I118" s="16">
        <v>30</v>
      </c>
      <c r="J118" s="16">
        <v>0</v>
      </c>
      <c r="K118" s="89">
        <f>VLOOKUP(D118,Poblacion!D$3:E$199,2,0)</f>
        <v>24572</v>
      </c>
      <c r="L118" s="89">
        <f t="shared" si="6"/>
        <v>737160</v>
      </c>
      <c r="M118" s="90">
        <f>IF(B118="PROVINCIAS",Poblacion!E$205,Poblacion!E$204)</f>
        <v>0.81088813950820315</v>
      </c>
      <c r="N118" s="91">
        <f t="shared" si="7"/>
        <v>0.59775430091986703</v>
      </c>
      <c r="O118" s="80">
        <v>0.8</v>
      </c>
      <c r="P118" s="80">
        <v>0</v>
      </c>
      <c r="Q118" s="91">
        <f t="shared" si="5"/>
        <v>0</v>
      </c>
    </row>
    <row r="119" spans="1:17" x14ac:dyDescent="0.25">
      <c r="A119" s="26">
        <v>118</v>
      </c>
      <c r="B119" s="4" t="s">
        <v>212</v>
      </c>
      <c r="C119" s="4" t="s">
        <v>93</v>
      </c>
      <c r="D119" s="1" t="s">
        <v>100</v>
      </c>
      <c r="E119" s="88" t="s">
        <v>445</v>
      </c>
      <c r="F119" s="88" t="s">
        <v>449</v>
      </c>
      <c r="G119" s="88" t="s">
        <v>451</v>
      </c>
      <c r="H119" s="88" t="s">
        <v>450</v>
      </c>
      <c r="I119" s="16">
        <v>30</v>
      </c>
      <c r="J119" s="16">
        <v>0</v>
      </c>
      <c r="K119" s="89">
        <f>VLOOKUP(D119,Poblacion!D$3:E$199,2,0)</f>
        <v>32621</v>
      </c>
      <c r="L119" s="89">
        <f t="shared" si="6"/>
        <v>978630</v>
      </c>
      <c r="M119" s="90">
        <f>IF(B119="PROVINCIAS",Poblacion!E$205,Poblacion!E$204)</f>
        <v>0.81088813950820315</v>
      </c>
      <c r="N119" s="91">
        <f t="shared" si="7"/>
        <v>0.79355945996691291</v>
      </c>
      <c r="O119" s="80">
        <v>0.8</v>
      </c>
      <c r="P119" s="80">
        <v>0</v>
      </c>
      <c r="Q119" s="91">
        <f t="shared" si="5"/>
        <v>0</v>
      </c>
    </row>
    <row r="120" spans="1:17" x14ac:dyDescent="0.25">
      <c r="A120" s="26">
        <v>119</v>
      </c>
      <c r="B120" s="4" t="s">
        <v>212</v>
      </c>
      <c r="C120" s="4" t="s">
        <v>186</v>
      </c>
      <c r="D120" s="1" t="s">
        <v>192</v>
      </c>
      <c r="E120" s="88" t="s">
        <v>445</v>
      </c>
      <c r="F120" s="88" t="s">
        <v>449</v>
      </c>
      <c r="G120" s="88" t="s">
        <v>451</v>
      </c>
      <c r="H120" s="88" t="s">
        <v>450</v>
      </c>
      <c r="I120" s="16">
        <v>30</v>
      </c>
      <c r="J120" s="16">
        <v>0</v>
      </c>
      <c r="K120" s="89">
        <f>VLOOKUP(D120,Poblacion!D$3:E$199,2,0)</f>
        <v>50668</v>
      </c>
      <c r="L120" s="89">
        <f t="shared" si="6"/>
        <v>1520040</v>
      </c>
      <c r="M120" s="90">
        <f>IF(B120="PROVINCIAS",Poblacion!E$205,Poblacion!E$204)</f>
        <v>0.81088813950820315</v>
      </c>
      <c r="N120" s="91">
        <f t="shared" si="7"/>
        <v>1.2325824075780492</v>
      </c>
      <c r="O120" s="80">
        <v>0.8</v>
      </c>
      <c r="P120" s="80">
        <v>0</v>
      </c>
      <c r="Q120" s="91">
        <f t="shared" si="5"/>
        <v>0</v>
      </c>
    </row>
    <row r="121" spans="1:17" x14ac:dyDescent="0.25">
      <c r="A121" s="26">
        <v>120</v>
      </c>
      <c r="B121" s="4" t="s">
        <v>212</v>
      </c>
      <c r="C121" s="4" t="s">
        <v>10</v>
      </c>
      <c r="D121" s="1" t="s">
        <v>24</v>
      </c>
      <c r="E121" s="88" t="s">
        <v>445</v>
      </c>
      <c r="F121" s="88" t="s">
        <v>449</v>
      </c>
      <c r="G121" s="88" t="s">
        <v>451</v>
      </c>
      <c r="H121" s="88" t="s">
        <v>450</v>
      </c>
      <c r="I121" s="16">
        <v>30</v>
      </c>
      <c r="J121" s="16">
        <v>0</v>
      </c>
      <c r="K121" s="89">
        <f>VLOOKUP(D121,Poblacion!D$3:E$199,2,0)</f>
        <v>23764</v>
      </c>
      <c r="L121" s="89">
        <f t="shared" si="6"/>
        <v>712920</v>
      </c>
      <c r="M121" s="90">
        <f>IF(B121="PROVINCIAS",Poblacion!E$205,Poblacion!E$204)</f>
        <v>0.81088813950820315</v>
      </c>
      <c r="N121" s="91">
        <f t="shared" si="7"/>
        <v>0.57809837241818818</v>
      </c>
      <c r="O121" s="80">
        <v>0.8</v>
      </c>
      <c r="P121" s="80">
        <v>0</v>
      </c>
      <c r="Q121" s="91">
        <f t="shared" si="5"/>
        <v>0</v>
      </c>
    </row>
    <row r="122" spans="1:17" x14ac:dyDescent="0.25">
      <c r="A122" s="26">
        <v>121</v>
      </c>
      <c r="B122" s="4" t="s">
        <v>212</v>
      </c>
      <c r="C122" s="4" t="s">
        <v>158</v>
      </c>
      <c r="D122" s="1" t="s">
        <v>159</v>
      </c>
      <c r="E122" s="88" t="s">
        <v>445</v>
      </c>
      <c r="F122" s="88" t="s">
        <v>449</v>
      </c>
      <c r="G122" s="88" t="s">
        <v>451</v>
      </c>
      <c r="H122" s="88" t="s">
        <v>450</v>
      </c>
      <c r="I122" s="16">
        <v>30</v>
      </c>
      <c r="J122" s="16">
        <v>0</v>
      </c>
      <c r="K122" s="89">
        <f>VLOOKUP(D122,Poblacion!D$3:E$199,2,0)</f>
        <v>82296</v>
      </c>
      <c r="L122" s="89">
        <f t="shared" si="6"/>
        <v>2468880</v>
      </c>
      <c r="M122" s="90">
        <f>IF(B122="PROVINCIAS",Poblacion!E$205,Poblacion!E$204)</f>
        <v>0.81088813950820315</v>
      </c>
      <c r="N122" s="91">
        <f t="shared" si="7"/>
        <v>2.0019855098690127</v>
      </c>
      <c r="O122" s="80">
        <v>0.8</v>
      </c>
      <c r="P122" s="80">
        <v>0</v>
      </c>
      <c r="Q122" s="91">
        <f t="shared" si="5"/>
        <v>0</v>
      </c>
    </row>
    <row r="123" spans="1:17" x14ac:dyDescent="0.25">
      <c r="A123" s="26">
        <v>122</v>
      </c>
      <c r="B123" s="4" t="s">
        <v>212</v>
      </c>
      <c r="C123" s="4" t="s">
        <v>146</v>
      </c>
      <c r="D123" s="1" t="s">
        <v>149</v>
      </c>
      <c r="E123" s="88" t="s">
        <v>445</v>
      </c>
      <c r="F123" s="88" t="s">
        <v>449</v>
      </c>
      <c r="G123" s="88" t="s">
        <v>451</v>
      </c>
      <c r="H123" s="88" t="s">
        <v>450</v>
      </c>
      <c r="I123" s="16">
        <v>30</v>
      </c>
      <c r="J123" s="16">
        <v>0</v>
      </c>
      <c r="K123" s="89">
        <f>VLOOKUP(D123,Poblacion!D$3:E$199,2,0)</f>
        <v>73984</v>
      </c>
      <c r="L123" s="89">
        <f t="shared" si="6"/>
        <v>2219520</v>
      </c>
      <c r="M123" s="90">
        <f>IF(B123="PROVINCIAS",Poblacion!E$205,Poblacion!E$204)</f>
        <v>0.81088813950820315</v>
      </c>
      <c r="N123" s="91">
        <f t="shared" si="7"/>
        <v>1.799782443401247</v>
      </c>
      <c r="O123" s="80">
        <v>0.8</v>
      </c>
      <c r="P123" s="80">
        <v>0</v>
      </c>
      <c r="Q123" s="91">
        <f t="shared" si="5"/>
        <v>0</v>
      </c>
    </row>
    <row r="124" spans="1:17" x14ac:dyDescent="0.25">
      <c r="A124" s="26">
        <v>123</v>
      </c>
      <c r="B124" s="4" t="s">
        <v>212</v>
      </c>
      <c r="C124" s="4" t="s">
        <v>146</v>
      </c>
      <c r="D124" s="1" t="s">
        <v>147</v>
      </c>
      <c r="E124" s="88" t="s">
        <v>445</v>
      </c>
      <c r="F124" s="88" t="s">
        <v>449</v>
      </c>
      <c r="G124" s="88" t="s">
        <v>451</v>
      </c>
      <c r="H124" s="88" t="s">
        <v>450</v>
      </c>
      <c r="I124" s="16">
        <v>30</v>
      </c>
      <c r="J124" s="16">
        <v>0</v>
      </c>
      <c r="K124" s="89">
        <f>VLOOKUP(D124,Poblacion!D$3:E$199,2,0)</f>
        <v>556175</v>
      </c>
      <c r="L124" s="89">
        <f t="shared" si="6"/>
        <v>16685250</v>
      </c>
      <c r="M124" s="90">
        <f>IF(B124="PROVINCIAS",Poblacion!E$205,Poblacion!E$204)</f>
        <v>0.81088813950820315</v>
      </c>
      <c r="N124" s="91">
        <f t="shared" si="7"/>
        <v>13.529871329729247</v>
      </c>
      <c r="O124" s="80">
        <v>0.8</v>
      </c>
      <c r="P124" s="80">
        <v>0</v>
      </c>
      <c r="Q124" s="91">
        <f t="shared" si="5"/>
        <v>0</v>
      </c>
    </row>
    <row r="125" spans="1:17" x14ac:dyDescent="0.25">
      <c r="A125" s="26">
        <v>124</v>
      </c>
      <c r="B125" s="4" t="s">
        <v>212</v>
      </c>
      <c r="C125" s="4" t="s">
        <v>173</v>
      </c>
      <c r="D125" s="1" t="s">
        <v>181</v>
      </c>
      <c r="E125" s="88" t="s">
        <v>445</v>
      </c>
      <c r="F125" s="88" t="s">
        <v>449</v>
      </c>
      <c r="G125" s="88" t="s">
        <v>451</v>
      </c>
      <c r="H125" s="88" t="s">
        <v>450</v>
      </c>
      <c r="I125" s="16">
        <v>30</v>
      </c>
      <c r="J125" s="16">
        <v>0</v>
      </c>
      <c r="K125" s="89">
        <f>VLOOKUP(D125,Poblacion!D$3:E$199,2,0)</f>
        <v>77320</v>
      </c>
      <c r="L125" s="89">
        <f t="shared" si="6"/>
        <v>2319600</v>
      </c>
      <c r="M125" s="90">
        <f>IF(B125="PROVINCIAS",Poblacion!E$205,Poblacion!E$204)</f>
        <v>0.81088813950820315</v>
      </c>
      <c r="N125" s="91">
        <f t="shared" si="7"/>
        <v>1.880936128403228</v>
      </c>
      <c r="O125" s="80">
        <v>0.8</v>
      </c>
      <c r="P125" s="80">
        <v>0</v>
      </c>
      <c r="Q125" s="91">
        <f t="shared" si="5"/>
        <v>0</v>
      </c>
    </row>
    <row r="126" spans="1:17" x14ac:dyDescent="0.25">
      <c r="A126" s="26">
        <v>125</v>
      </c>
      <c r="B126" s="4" t="s">
        <v>212</v>
      </c>
      <c r="C126" s="4" t="s">
        <v>173</v>
      </c>
      <c r="D126" s="1" t="s">
        <v>182</v>
      </c>
      <c r="E126" s="88" t="s">
        <v>445</v>
      </c>
      <c r="F126" s="88" t="s">
        <v>449</v>
      </c>
      <c r="G126" s="88" t="s">
        <v>451</v>
      </c>
      <c r="H126" s="88" t="s">
        <v>450</v>
      </c>
      <c r="I126" s="16">
        <v>30</v>
      </c>
      <c r="J126" s="16">
        <v>0</v>
      </c>
      <c r="K126" s="89">
        <f>VLOOKUP(D126,Poblacion!D$3:E$199,2,0)</f>
        <v>25695</v>
      </c>
      <c r="L126" s="89">
        <f t="shared" si="6"/>
        <v>770850</v>
      </c>
      <c r="M126" s="90">
        <f>IF(B126="PROVINCIAS",Poblacion!E$205,Poblacion!E$204)</f>
        <v>0.81088813950820315</v>
      </c>
      <c r="N126" s="91">
        <f t="shared" si="7"/>
        <v>0.62507312233989842</v>
      </c>
      <c r="O126" s="80">
        <v>0.8</v>
      </c>
      <c r="P126" s="80">
        <v>0</v>
      </c>
      <c r="Q126" s="91">
        <f t="shared" si="5"/>
        <v>0</v>
      </c>
    </row>
    <row r="127" spans="1:17" x14ac:dyDescent="0.25">
      <c r="A127" s="26">
        <v>126</v>
      </c>
      <c r="B127" s="4" t="s">
        <v>212</v>
      </c>
      <c r="C127" s="4" t="s">
        <v>165</v>
      </c>
      <c r="D127" s="1" t="s">
        <v>168</v>
      </c>
      <c r="E127" s="88" t="s">
        <v>445</v>
      </c>
      <c r="F127" s="88" t="s">
        <v>449</v>
      </c>
      <c r="G127" s="88" t="s">
        <v>451</v>
      </c>
      <c r="H127" s="88" t="s">
        <v>450</v>
      </c>
      <c r="I127" s="16">
        <v>30</v>
      </c>
      <c r="J127" s="16">
        <v>0</v>
      </c>
      <c r="K127" s="89">
        <f>VLOOKUP(D127,Poblacion!D$3:E$199,2,0)</f>
        <v>156234</v>
      </c>
      <c r="L127" s="89">
        <f t="shared" si="6"/>
        <v>4687020</v>
      </c>
      <c r="M127" s="90">
        <f>IF(B127="PROVINCIAS",Poblacion!E$205,Poblacion!E$204)</f>
        <v>0.81088813950820315</v>
      </c>
      <c r="N127" s="91">
        <f t="shared" si="7"/>
        <v>3.800648927637738</v>
      </c>
      <c r="O127" s="80">
        <v>0.8</v>
      </c>
      <c r="P127" s="80">
        <v>0</v>
      </c>
      <c r="Q127" s="91">
        <f t="shared" si="5"/>
        <v>0</v>
      </c>
    </row>
    <row r="128" spans="1:17" x14ac:dyDescent="0.25">
      <c r="A128" s="26">
        <v>127</v>
      </c>
      <c r="B128" s="4" t="s">
        <v>212</v>
      </c>
      <c r="C128" s="4" t="s">
        <v>186</v>
      </c>
      <c r="D128" s="1" t="s">
        <v>187</v>
      </c>
      <c r="E128" s="88" t="s">
        <v>445</v>
      </c>
      <c r="F128" s="88" t="s">
        <v>449</v>
      </c>
      <c r="G128" s="88" t="s">
        <v>451</v>
      </c>
      <c r="H128" s="88" t="s">
        <v>450</v>
      </c>
      <c r="I128" s="16">
        <v>30</v>
      </c>
      <c r="J128" s="16">
        <v>0</v>
      </c>
      <c r="K128" s="89">
        <f>VLOOKUP(D128,Poblacion!D$3:E$199,2,0)</f>
        <v>151022</v>
      </c>
      <c r="L128" s="89">
        <f t="shared" si="6"/>
        <v>4530660</v>
      </c>
      <c r="M128" s="90">
        <f>IF(B128="PROVINCIAS",Poblacion!E$205,Poblacion!E$204)</f>
        <v>0.81088813950820315</v>
      </c>
      <c r="N128" s="91">
        <f t="shared" si="7"/>
        <v>3.673858458144236</v>
      </c>
      <c r="O128" s="80">
        <v>0.8</v>
      </c>
      <c r="P128" s="80">
        <v>0</v>
      </c>
      <c r="Q128" s="91">
        <f t="shared" si="5"/>
        <v>0</v>
      </c>
    </row>
    <row r="129" spans="1:17" x14ac:dyDescent="0.25">
      <c r="A129" s="26">
        <v>128</v>
      </c>
      <c r="B129" s="4" t="s">
        <v>212</v>
      </c>
      <c r="C129" s="4" t="s">
        <v>105</v>
      </c>
      <c r="D129" s="1" t="s">
        <v>107</v>
      </c>
      <c r="E129" s="88" t="s">
        <v>445</v>
      </c>
      <c r="F129" s="88" t="s">
        <v>449</v>
      </c>
      <c r="G129" s="88" t="s">
        <v>451</v>
      </c>
      <c r="H129" s="88" t="s">
        <v>450</v>
      </c>
      <c r="I129" s="16">
        <v>30</v>
      </c>
      <c r="J129" s="16">
        <v>0</v>
      </c>
      <c r="K129" s="89">
        <f>VLOOKUP(D129,Poblacion!D$3:E$199,2,0)</f>
        <v>59034</v>
      </c>
      <c r="L129" s="89">
        <f t="shared" si="6"/>
        <v>1771020</v>
      </c>
      <c r="M129" s="90">
        <f>IF(B129="PROVINCIAS",Poblacion!E$205,Poblacion!E$204)</f>
        <v>0.81088813950820315</v>
      </c>
      <c r="N129" s="91">
        <f t="shared" si="7"/>
        <v>1.4360991128318179</v>
      </c>
      <c r="O129" s="80">
        <v>0.8</v>
      </c>
      <c r="P129" s="80">
        <v>0</v>
      </c>
      <c r="Q129" s="91">
        <f t="shared" si="5"/>
        <v>0</v>
      </c>
    </row>
    <row r="130" spans="1:17" x14ac:dyDescent="0.25">
      <c r="A130" s="26">
        <v>129</v>
      </c>
      <c r="B130" s="4" t="s">
        <v>212</v>
      </c>
      <c r="C130" s="4" t="s">
        <v>10</v>
      </c>
      <c r="D130" s="1" t="s">
        <v>25</v>
      </c>
      <c r="E130" s="88" t="s">
        <v>445</v>
      </c>
      <c r="F130" s="88" t="s">
        <v>449</v>
      </c>
      <c r="G130" s="88" t="s">
        <v>451</v>
      </c>
      <c r="H130" s="88" t="s">
        <v>450</v>
      </c>
      <c r="I130" s="16">
        <v>30</v>
      </c>
      <c r="J130" s="16">
        <v>0</v>
      </c>
      <c r="K130" s="89">
        <f>VLOOKUP(D130,Poblacion!D$3:E$199,2,0)</f>
        <v>10920</v>
      </c>
      <c r="L130" s="89">
        <f t="shared" si="6"/>
        <v>327600</v>
      </c>
      <c r="M130" s="90">
        <f>IF(B130="PROVINCIAS",Poblacion!E$205,Poblacion!E$204)</f>
        <v>0.81088813950820315</v>
      </c>
      <c r="N130" s="91">
        <f t="shared" si="7"/>
        <v>0.26564695450288733</v>
      </c>
      <c r="O130" s="80">
        <v>0.8</v>
      </c>
      <c r="P130" s="80">
        <v>0</v>
      </c>
      <c r="Q130" s="91">
        <f t="shared" si="5"/>
        <v>0</v>
      </c>
    </row>
    <row r="131" spans="1:17" x14ac:dyDescent="0.25">
      <c r="A131" s="26">
        <v>130</v>
      </c>
      <c r="B131" s="4" t="s">
        <v>212</v>
      </c>
      <c r="C131" s="4" t="s">
        <v>120</v>
      </c>
      <c r="D131" s="1" t="s">
        <v>125</v>
      </c>
      <c r="E131" s="88" t="s">
        <v>445</v>
      </c>
      <c r="F131" s="88" t="s">
        <v>449</v>
      </c>
      <c r="G131" s="88" t="s">
        <v>451</v>
      </c>
      <c r="H131" s="88" t="s">
        <v>450</v>
      </c>
      <c r="I131" s="16">
        <v>30</v>
      </c>
      <c r="J131" s="16">
        <v>0</v>
      </c>
      <c r="K131" s="89">
        <f>VLOOKUP(D131,Poblacion!D$3:E$199,2,0)</f>
        <v>92050</v>
      </c>
      <c r="L131" s="89">
        <f t="shared" si="6"/>
        <v>2761500</v>
      </c>
      <c r="M131" s="90">
        <f>IF(B131="PROVINCIAS",Poblacion!E$205,Poblacion!E$204)</f>
        <v>0.81088813950820315</v>
      </c>
      <c r="N131" s="91">
        <f t="shared" si="7"/>
        <v>2.2392675972519029</v>
      </c>
      <c r="O131" s="80">
        <v>0.8</v>
      </c>
      <c r="P131" s="80">
        <v>0</v>
      </c>
      <c r="Q131" s="91">
        <f t="shared" ref="Q131:Q194" si="8">IF(J131=1,N131*O131,N131*O131*P131)</f>
        <v>0</v>
      </c>
    </row>
    <row r="132" spans="1:17" x14ac:dyDescent="0.25">
      <c r="A132" s="26">
        <v>131</v>
      </c>
      <c r="B132" s="4" t="s">
        <v>212</v>
      </c>
      <c r="C132" s="4" t="s">
        <v>162</v>
      </c>
      <c r="D132" s="1" t="s">
        <v>164</v>
      </c>
      <c r="E132" s="88" t="s">
        <v>445</v>
      </c>
      <c r="F132" s="88" t="s">
        <v>449</v>
      </c>
      <c r="G132" s="88" t="s">
        <v>451</v>
      </c>
      <c r="H132" s="88" t="s">
        <v>450</v>
      </c>
      <c r="I132" s="16">
        <v>30</v>
      </c>
      <c r="J132" s="16">
        <v>0</v>
      </c>
      <c r="K132" s="89">
        <f>VLOOKUP(D132,Poblacion!D$3:E$199,2,0)</f>
        <v>94700</v>
      </c>
      <c r="L132" s="89">
        <f t="shared" si="6"/>
        <v>2841000</v>
      </c>
      <c r="M132" s="90">
        <f>IF(B132="PROVINCIAS",Poblacion!E$205,Poblacion!E$204)</f>
        <v>0.81088813950820315</v>
      </c>
      <c r="N132" s="91">
        <f t="shared" si="7"/>
        <v>2.3037332043428052</v>
      </c>
      <c r="O132" s="80">
        <v>0.8</v>
      </c>
      <c r="P132" s="80">
        <v>0</v>
      </c>
      <c r="Q132" s="91">
        <f t="shared" si="8"/>
        <v>0</v>
      </c>
    </row>
    <row r="133" spans="1:17" x14ac:dyDescent="0.25">
      <c r="A133" s="26">
        <v>132</v>
      </c>
      <c r="B133" s="4" t="s">
        <v>212</v>
      </c>
      <c r="C133" s="4" t="s">
        <v>136</v>
      </c>
      <c r="D133" s="1" t="s">
        <v>144</v>
      </c>
      <c r="E133" s="88" t="s">
        <v>445</v>
      </c>
      <c r="F133" s="88" t="s">
        <v>449</v>
      </c>
      <c r="G133" s="88" t="s">
        <v>451</v>
      </c>
      <c r="H133" s="88" t="s">
        <v>450</v>
      </c>
      <c r="I133" s="16">
        <v>30</v>
      </c>
      <c r="J133" s="16">
        <v>0</v>
      </c>
      <c r="K133" s="89">
        <f>VLOOKUP(D133,Poblacion!D$3:E$199,2,0)</f>
        <v>22993</v>
      </c>
      <c r="L133" s="89">
        <f t="shared" si="6"/>
        <v>689790</v>
      </c>
      <c r="M133" s="90">
        <f>IF(B133="PROVINCIAS",Poblacion!E$205,Poblacion!E$204)</f>
        <v>0.81088813950820315</v>
      </c>
      <c r="N133" s="91">
        <f t="shared" si="7"/>
        <v>0.55934252975136345</v>
      </c>
      <c r="O133" s="80">
        <v>0.8</v>
      </c>
      <c r="P133" s="80">
        <v>0</v>
      </c>
      <c r="Q133" s="91">
        <f t="shared" si="8"/>
        <v>0</v>
      </c>
    </row>
    <row r="134" spans="1:17" x14ac:dyDescent="0.25">
      <c r="A134" s="26">
        <v>133</v>
      </c>
      <c r="B134" s="4" t="s">
        <v>212</v>
      </c>
      <c r="C134" s="4" t="s">
        <v>120</v>
      </c>
      <c r="D134" s="1" t="s">
        <v>126</v>
      </c>
      <c r="E134" s="88" t="s">
        <v>445</v>
      </c>
      <c r="F134" s="88" t="s">
        <v>449</v>
      </c>
      <c r="G134" s="88" t="s">
        <v>451</v>
      </c>
      <c r="H134" s="88" t="s">
        <v>450</v>
      </c>
      <c r="I134" s="16">
        <v>30</v>
      </c>
      <c r="J134" s="16">
        <v>0</v>
      </c>
      <c r="K134" s="89">
        <f>VLOOKUP(D134,Poblacion!D$3:E$199,2,0)</f>
        <v>104999</v>
      </c>
      <c r="L134" s="89">
        <f t="shared" si="6"/>
        <v>3149970</v>
      </c>
      <c r="M134" s="90">
        <f>IF(B134="PROVINCIAS",Poblacion!E$205,Poblacion!E$204)</f>
        <v>0.81088813950820315</v>
      </c>
      <c r="N134" s="91">
        <f t="shared" si="7"/>
        <v>2.5542733128066546</v>
      </c>
      <c r="O134" s="80">
        <v>0.8</v>
      </c>
      <c r="P134" s="80">
        <v>0</v>
      </c>
      <c r="Q134" s="91">
        <f t="shared" si="8"/>
        <v>0</v>
      </c>
    </row>
    <row r="135" spans="1:17" x14ac:dyDescent="0.25">
      <c r="A135" s="26">
        <v>134</v>
      </c>
      <c r="B135" s="4" t="s">
        <v>212</v>
      </c>
      <c r="C135" s="4" t="s">
        <v>93</v>
      </c>
      <c r="D135" s="1" t="s">
        <v>101</v>
      </c>
      <c r="E135" s="88" t="s">
        <v>445</v>
      </c>
      <c r="F135" s="88" t="s">
        <v>449</v>
      </c>
      <c r="G135" s="88" t="s">
        <v>451</v>
      </c>
      <c r="H135" s="88" t="s">
        <v>450</v>
      </c>
      <c r="I135" s="16">
        <v>30</v>
      </c>
      <c r="J135" s="16">
        <v>0</v>
      </c>
      <c r="K135" s="89">
        <f>VLOOKUP(D135,Poblacion!D$3:E$199,2,0)</f>
        <v>76227</v>
      </c>
      <c r="L135" s="89">
        <f t="shared" si="6"/>
        <v>2286810</v>
      </c>
      <c r="M135" s="90">
        <f>IF(B135="PROVINCIAS",Poblacion!E$205,Poblacion!E$204)</f>
        <v>0.81088813950820315</v>
      </c>
      <c r="N135" s="91">
        <f t="shared" si="7"/>
        <v>1.854347106308754</v>
      </c>
      <c r="O135" s="80">
        <v>0.8</v>
      </c>
      <c r="P135" s="80">
        <v>0</v>
      </c>
      <c r="Q135" s="91">
        <f t="shared" si="8"/>
        <v>0</v>
      </c>
    </row>
    <row r="136" spans="1:17" x14ac:dyDescent="0.25">
      <c r="A136" s="26">
        <v>135</v>
      </c>
      <c r="B136" s="4" t="s">
        <v>212</v>
      </c>
      <c r="C136" s="4" t="s">
        <v>151</v>
      </c>
      <c r="D136" s="1" t="s">
        <v>206</v>
      </c>
      <c r="E136" s="88" t="s">
        <v>445</v>
      </c>
      <c r="F136" s="88" t="s">
        <v>449</v>
      </c>
      <c r="G136" s="88" t="s">
        <v>451</v>
      </c>
      <c r="H136" s="88" t="s">
        <v>450</v>
      </c>
      <c r="I136" s="16">
        <v>30</v>
      </c>
      <c r="J136" s="16">
        <v>0</v>
      </c>
      <c r="K136" s="89">
        <f>VLOOKUP(D136,Poblacion!D$3:E$199,2,0)</f>
        <v>60055</v>
      </c>
      <c r="L136" s="89">
        <f t="shared" si="6"/>
        <v>1801650</v>
      </c>
      <c r="M136" s="90">
        <f>IF(B136="PROVINCIAS",Poblacion!E$205,Poblacion!E$204)</f>
        <v>0.81088813950820315</v>
      </c>
      <c r="N136" s="91">
        <f t="shared" si="7"/>
        <v>1.4609366165449542</v>
      </c>
      <c r="O136" s="80">
        <v>0.8</v>
      </c>
      <c r="P136" s="80">
        <v>0</v>
      </c>
      <c r="Q136" s="91">
        <f t="shared" si="8"/>
        <v>0</v>
      </c>
    </row>
    <row r="137" spans="1:17" x14ac:dyDescent="0.25">
      <c r="A137" s="26">
        <v>136</v>
      </c>
      <c r="B137" s="4" t="s">
        <v>212</v>
      </c>
      <c r="C137" s="4" t="s">
        <v>165</v>
      </c>
      <c r="D137" s="1" t="s">
        <v>169</v>
      </c>
      <c r="E137" s="88" t="s">
        <v>445</v>
      </c>
      <c r="F137" s="88" t="s">
        <v>449</v>
      </c>
      <c r="G137" s="88" t="s">
        <v>451</v>
      </c>
      <c r="H137" s="88" t="s">
        <v>450</v>
      </c>
      <c r="I137" s="16">
        <v>30</v>
      </c>
      <c r="J137" s="16">
        <v>0</v>
      </c>
      <c r="K137" s="89">
        <f>VLOOKUP(D137,Poblacion!D$3:E$199,2,0)</f>
        <v>131537</v>
      </c>
      <c r="L137" s="89">
        <f t="shared" si="6"/>
        <v>3946110</v>
      </c>
      <c r="M137" s="90">
        <f>IF(B137="PROVINCIAS",Poblacion!E$205,Poblacion!E$204)</f>
        <v>0.81088813950820315</v>
      </c>
      <c r="N137" s="91">
        <f t="shared" si="7"/>
        <v>3.1998537961947155</v>
      </c>
      <c r="O137" s="80">
        <v>0.8</v>
      </c>
      <c r="P137" s="80">
        <v>0</v>
      </c>
      <c r="Q137" s="91">
        <f t="shared" si="8"/>
        <v>0</v>
      </c>
    </row>
    <row r="138" spans="1:17" x14ac:dyDescent="0.25">
      <c r="A138" s="26">
        <v>137</v>
      </c>
      <c r="B138" s="4" t="s">
        <v>212</v>
      </c>
      <c r="C138" s="4" t="s">
        <v>10</v>
      </c>
      <c r="D138" s="1" t="s">
        <v>26</v>
      </c>
      <c r="E138" s="88" t="s">
        <v>445</v>
      </c>
      <c r="F138" s="88" t="s">
        <v>449</v>
      </c>
      <c r="G138" s="88" t="s">
        <v>451</v>
      </c>
      <c r="H138" s="88" t="s">
        <v>450</v>
      </c>
      <c r="I138" s="16">
        <v>30</v>
      </c>
      <c r="J138" s="16">
        <v>0</v>
      </c>
      <c r="K138" s="89">
        <f>VLOOKUP(D138,Poblacion!D$3:E$199,2,0)</f>
        <v>30635</v>
      </c>
      <c r="L138" s="89">
        <f t="shared" si="6"/>
        <v>919050</v>
      </c>
      <c r="M138" s="90">
        <f>IF(B138="PROVINCIAS",Poblacion!E$205,Poblacion!E$204)</f>
        <v>0.81088813950820315</v>
      </c>
      <c r="N138" s="91">
        <f t="shared" si="7"/>
        <v>0.74524674461501406</v>
      </c>
      <c r="O138" s="80">
        <v>0.8</v>
      </c>
      <c r="P138" s="80">
        <v>0</v>
      </c>
      <c r="Q138" s="91">
        <f t="shared" si="8"/>
        <v>0</v>
      </c>
    </row>
    <row r="139" spans="1:17" x14ac:dyDescent="0.25">
      <c r="A139" s="26">
        <v>138</v>
      </c>
      <c r="B139" s="4" t="s">
        <v>212</v>
      </c>
      <c r="C139" s="4" t="s">
        <v>105</v>
      </c>
      <c r="D139" s="1" t="s">
        <v>108</v>
      </c>
      <c r="E139" s="88" t="s">
        <v>445</v>
      </c>
      <c r="F139" s="88" t="s">
        <v>449</v>
      </c>
      <c r="G139" s="88" t="s">
        <v>451</v>
      </c>
      <c r="H139" s="88" t="s">
        <v>450</v>
      </c>
      <c r="I139" s="16">
        <v>30</v>
      </c>
      <c r="J139" s="16">
        <v>0</v>
      </c>
      <c r="K139" s="89">
        <f>VLOOKUP(D139,Poblacion!D$3:E$199,2,0)</f>
        <v>12247</v>
      </c>
      <c r="L139" s="89">
        <f t="shared" si="6"/>
        <v>367410</v>
      </c>
      <c r="M139" s="90">
        <f>IF(B139="PROVINCIAS",Poblacion!E$205,Poblacion!E$204)</f>
        <v>0.81088813950820315</v>
      </c>
      <c r="N139" s="91">
        <f t="shared" si="7"/>
        <v>0.29792841133670894</v>
      </c>
      <c r="O139" s="80">
        <v>0.8</v>
      </c>
      <c r="P139" s="80">
        <v>0</v>
      </c>
      <c r="Q139" s="91">
        <f t="shared" si="8"/>
        <v>0</v>
      </c>
    </row>
    <row r="140" spans="1:17" x14ac:dyDescent="0.25">
      <c r="A140" s="26">
        <v>139</v>
      </c>
      <c r="B140" s="4" t="s">
        <v>212</v>
      </c>
      <c r="C140" s="4" t="s">
        <v>47</v>
      </c>
      <c r="D140" s="1" t="s">
        <v>54</v>
      </c>
      <c r="E140" s="88" t="s">
        <v>445</v>
      </c>
      <c r="F140" s="88" t="s">
        <v>449</v>
      </c>
      <c r="G140" s="88" t="s">
        <v>451</v>
      </c>
      <c r="H140" s="88" t="s">
        <v>450</v>
      </c>
      <c r="I140" s="16">
        <v>30</v>
      </c>
      <c r="J140" s="16">
        <v>0</v>
      </c>
      <c r="K140" s="89">
        <f>VLOOKUP(D140,Poblacion!D$3:E$199,2,0)</f>
        <v>33405</v>
      </c>
      <c r="L140" s="89">
        <f t="shared" si="6"/>
        <v>1002150</v>
      </c>
      <c r="M140" s="90">
        <f>IF(B140="PROVINCIAS",Poblacion!E$205,Poblacion!E$204)</f>
        <v>0.81088813950820315</v>
      </c>
      <c r="N140" s="91">
        <f t="shared" si="7"/>
        <v>0.81263154900814583</v>
      </c>
      <c r="O140" s="80">
        <v>0.8</v>
      </c>
      <c r="P140" s="80">
        <v>0</v>
      </c>
      <c r="Q140" s="91">
        <f t="shared" si="8"/>
        <v>0</v>
      </c>
    </row>
    <row r="141" spans="1:17" x14ac:dyDescent="0.25">
      <c r="A141" s="26">
        <v>140</v>
      </c>
      <c r="B141" s="4" t="s">
        <v>212</v>
      </c>
      <c r="C141" s="4" t="s">
        <v>73</v>
      </c>
      <c r="D141" s="1" t="s">
        <v>82</v>
      </c>
      <c r="E141" s="88" t="s">
        <v>445</v>
      </c>
      <c r="F141" s="88" t="s">
        <v>449</v>
      </c>
      <c r="G141" s="88" t="s">
        <v>451</v>
      </c>
      <c r="H141" s="88" t="s">
        <v>450</v>
      </c>
      <c r="I141" s="16">
        <v>30</v>
      </c>
      <c r="J141" s="16">
        <v>0</v>
      </c>
      <c r="K141" s="89">
        <f>VLOOKUP(D141,Poblacion!D$3:E$199,2,0)</f>
        <v>30637</v>
      </c>
      <c r="L141" s="89">
        <f t="shared" si="6"/>
        <v>919110</v>
      </c>
      <c r="M141" s="90">
        <f>IF(B141="PROVINCIAS",Poblacion!E$205,Poblacion!E$204)</f>
        <v>0.81088813950820315</v>
      </c>
      <c r="N141" s="91">
        <f t="shared" si="7"/>
        <v>0.74529539790338462</v>
      </c>
      <c r="O141" s="80">
        <v>0.8</v>
      </c>
      <c r="P141" s="80">
        <v>0</v>
      </c>
      <c r="Q141" s="91">
        <f t="shared" si="8"/>
        <v>0</v>
      </c>
    </row>
    <row r="142" spans="1:17" x14ac:dyDescent="0.25">
      <c r="A142" s="26">
        <v>141</v>
      </c>
      <c r="B142" s="4" t="s">
        <v>212</v>
      </c>
      <c r="C142" s="4" t="s">
        <v>162</v>
      </c>
      <c r="D142" s="1" t="s">
        <v>162</v>
      </c>
      <c r="E142" s="88" t="s">
        <v>445</v>
      </c>
      <c r="F142" s="88" t="s">
        <v>449</v>
      </c>
      <c r="G142" s="88" t="s">
        <v>451</v>
      </c>
      <c r="H142" s="88" t="s">
        <v>450</v>
      </c>
      <c r="I142" s="16">
        <v>30</v>
      </c>
      <c r="J142" s="16">
        <v>0</v>
      </c>
      <c r="K142" s="89">
        <f>VLOOKUP(D142,Poblacion!D$3:E$199,2,0)</f>
        <v>157603</v>
      </c>
      <c r="L142" s="89">
        <f t="shared" si="6"/>
        <v>4728090</v>
      </c>
      <c r="M142" s="90">
        <f>IF(B142="PROVINCIAS",Poblacion!E$205,Poblacion!E$204)</f>
        <v>0.81088813950820315</v>
      </c>
      <c r="N142" s="91">
        <f t="shared" si="7"/>
        <v>3.8339521035273401</v>
      </c>
      <c r="O142" s="80">
        <v>0.8</v>
      </c>
      <c r="P142" s="80">
        <v>0</v>
      </c>
      <c r="Q142" s="91">
        <f t="shared" si="8"/>
        <v>0</v>
      </c>
    </row>
    <row r="143" spans="1:17" x14ac:dyDescent="0.25">
      <c r="A143" s="26">
        <v>142</v>
      </c>
      <c r="B143" s="4" t="s">
        <v>212</v>
      </c>
      <c r="C143" s="4" t="s">
        <v>120</v>
      </c>
      <c r="D143" s="1" t="s">
        <v>127</v>
      </c>
      <c r="E143" s="88" t="s">
        <v>445</v>
      </c>
      <c r="F143" s="88" t="s">
        <v>449</v>
      </c>
      <c r="G143" s="88" t="s">
        <v>451</v>
      </c>
      <c r="H143" s="88" t="s">
        <v>450</v>
      </c>
      <c r="I143" s="16">
        <v>30</v>
      </c>
      <c r="J143" s="16">
        <v>0</v>
      </c>
      <c r="K143" s="89">
        <f>VLOOKUP(D143,Poblacion!D$3:E$199,2,0)</f>
        <v>89020</v>
      </c>
      <c r="L143" s="89">
        <f t="shared" si="6"/>
        <v>2670600</v>
      </c>
      <c r="M143" s="90">
        <f>IF(B143="PROVINCIAS",Poblacion!E$205,Poblacion!E$204)</f>
        <v>0.81088813950820315</v>
      </c>
      <c r="N143" s="91">
        <f t="shared" si="7"/>
        <v>2.1655578653706073</v>
      </c>
      <c r="O143" s="80">
        <v>0.8</v>
      </c>
      <c r="P143" s="80">
        <v>0</v>
      </c>
      <c r="Q143" s="91">
        <f t="shared" si="8"/>
        <v>0</v>
      </c>
    </row>
    <row r="144" spans="1:17" x14ac:dyDescent="0.25">
      <c r="A144" s="26">
        <v>143</v>
      </c>
      <c r="B144" s="4" t="s">
        <v>212</v>
      </c>
      <c r="C144" s="4" t="s">
        <v>47</v>
      </c>
      <c r="D144" s="1" t="s">
        <v>55</v>
      </c>
      <c r="E144" s="88" t="s">
        <v>445</v>
      </c>
      <c r="F144" s="88" t="s">
        <v>449</v>
      </c>
      <c r="G144" s="88" t="s">
        <v>451</v>
      </c>
      <c r="H144" s="88" t="s">
        <v>450</v>
      </c>
      <c r="I144" s="16">
        <v>30</v>
      </c>
      <c r="J144" s="16">
        <v>0</v>
      </c>
      <c r="K144" s="89">
        <f>VLOOKUP(D144,Poblacion!D$3:E$199,2,0)</f>
        <v>11038</v>
      </c>
      <c r="L144" s="89">
        <f t="shared" si="6"/>
        <v>331140</v>
      </c>
      <c r="M144" s="90">
        <f>IF(B144="PROVINCIAS",Poblacion!E$205,Poblacion!E$204)</f>
        <v>0.81088813950820315</v>
      </c>
      <c r="N144" s="91">
        <f t="shared" si="7"/>
        <v>0.26851749851674639</v>
      </c>
      <c r="O144" s="80">
        <v>0.8</v>
      </c>
      <c r="P144" s="80">
        <v>0</v>
      </c>
      <c r="Q144" s="91">
        <f t="shared" si="8"/>
        <v>0</v>
      </c>
    </row>
    <row r="145" spans="1:17" x14ac:dyDescent="0.25">
      <c r="A145" s="26">
        <v>144</v>
      </c>
      <c r="B145" s="4" t="s">
        <v>212</v>
      </c>
      <c r="C145" s="4" t="s">
        <v>73</v>
      </c>
      <c r="D145" s="1" t="s">
        <v>83</v>
      </c>
      <c r="E145" s="88" t="s">
        <v>445</v>
      </c>
      <c r="F145" s="88" t="s">
        <v>449</v>
      </c>
      <c r="G145" s="88" t="s">
        <v>451</v>
      </c>
      <c r="H145" s="88" t="s">
        <v>450</v>
      </c>
      <c r="I145" s="16">
        <v>30</v>
      </c>
      <c r="J145" s="16">
        <v>0</v>
      </c>
      <c r="K145" s="89">
        <f>VLOOKUP(D145,Poblacion!D$3:E$199,2,0)</f>
        <v>51338</v>
      </c>
      <c r="L145" s="89">
        <f t="shared" si="6"/>
        <v>1540140</v>
      </c>
      <c r="M145" s="90">
        <f>IF(B145="PROVINCIAS",Poblacion!E$205,Poblacion!E$204)</f>
        <v>0.81088813950820315</v>
      </c>
      <c r="N145" s="91">
        <f t="shared" si="7"/>
        <v>1.2488812591821641</v>
      </c>
      <c r="O145" s="80">
        <v>0.8</v>
      </c>
      <c r="P145" s="80">
        <v>0</v>
      </c>
      <c r="Q145" s="91">
        <f t="shared" si="8"/>
        <v>0</v>
      </c>
    </row>
    <row r="146" spans="1:17" x14ac:dyDescent="0.25">
      <c r="A146" s="26">
        <v>145</v>
      </c>
      <c r="B146" s="4" t="s">
        <v>212</v>
      </c>
      <c r="C146" s="4" t="s">
        <v>186</v>
      </c>
      <c r="D146" s="1" t="s">
        <v>193</v>
      </c>
      <c r="E146" s="88" t="s">
        <v>445</v>
      </c>
      <c r="F146" s="88" t="s">
        <v>449</v>
      </c>
      <c r="G146" s="88" t="s">
        <v>451</v>
      </c>
      <c r="H146" s="88" t="s">
        <v>450</v>
      </c>
      <c r="I146" s="16">
        <v>30</v>
      </c>
      <c r="J146" s="16">
        <v>0</v>
      </c>
      <c r="K146" s="89">
        <f>VLOOKUP(D146,Poblacion!D$3:E$199,2,0)</f>
        <v>45212</v>
      </c>
      <c r="L146" s="89">
        <f t="shared" si="6"/>
        <v>1356360</v>
      </c>
      <c r="M146" s="90">
        <f>IF(B146="PROVINCIAS",Poblacion!E$205,Poblacion!E$204)</f>
        <v>0.81088813950820315</v>
      </c>
      <c r="N146" s="91">
        <f t="shared" si="7"/>
        <v>1.0998562369033464</v>
      </c>
      <c r="O146" s="80">
        <v>0.8</v>
      </c>
      <c r="P146" s="80">
        <v>0</v>
      </c>
      <c r="Q146" s="91">
        <f t="shared" si="8"/>
        <v>0</v>
      </c>
    </row>
    <row r="147" spans="1:17" x14ac:dyDescent="0.25">
      <c r="A147" s="26">
        <v>146</v>
      </c>
      <c r="B147" s="4" t="s">
        <v>212</v>
      </c>
      <c r="C147" s="4" t="s">
        <v>105</v>
      </c>
      <c r="D147" s="1" t="s">
        <v>109</v>
      </c>
      <c r="E147" s="88" t="s">
        <v>445</v>
      </c>
      <c r="F147" s="88" t="s">
        <v>449</v>
      </c>
      <c r="G147" s="88" t="s">
        <v>451</v>
      </c>
      <c r="H147" s="88" t="s">
        <v>450</v>
      </c>
      <c r="I147" s="16">
        <v>30</v>
      </c>
      <c r="J147" s="16">
        <v>0</v>
      </c>
      <c r="K147" s="89">
        <f>VLOOKUP(D147,Poblacion!D$3:E$199,2,0)</f>
        <v>136868</v>
      </c>
      <c r="L147" s="89">
        <f t="shared" si="6"/>
        <v>4106040</v>
      </c>
      <c r="M147" s="90">
        <f>IF(B147="PROVINCIAS",Poblacion!E$205,Poblacion!E$204)</f>
        <v>0.81088813950820315</v>
      </c>
      <c r="N147" s="91">
        <f t="shared" si="7"/>
        <v>3.3295391363462623</v>
      </c>
      <c r="O147" s="80">
        <v>0.8</v>
      </c>
      <c r="P147" s="80">
        <v>0</v>
      </c>
      <c r="Q147" s="91">
        <f t="shared" si="8"/>
        <v>0</v>
      </c>
    </row>
    <row r="148" spans="1:17" x14ac:dyDescent="0.25">
      <c r="A148" s="26">
        <v>147</v>
      </c>
      <c r="B148" s="4" t="s">
        <v>212</v>
      </c>
      <c r="C148" s="4" t="s">
        <v>165</v>
      </c>
      <c r="D148" s="1" t="s">
        <v>165</v>
      </c>
      <c r="E148" s="88" t="s">
        <v>445</v>
      </c>
      <c r="F148" s="88" t="s">
        <v>449</v>
      </c>
      <c r="G148" s="88" t="s">
        <v>451</v>
      </c>
      <c r="H148" s="88" t="s">
        <v>450</v>
      </c>
      <c r="I148" s="16">
        <v>30</v>
      </c>
      <c r="J148" s="16">
        <v>0</v>
      </c>
      <c r="K148" s="89">
        <f>VLOOKUP(D148,Poblacion!D$3:E$199,2,0)</f>
        <v>773200</v>
      </c>
      <c r="L148" s="89">
        <f t="shared" si="6"/>
        <v>23196000</v>
      </c>
      <c r="M148" s="90">
        <f>IF(B148="PROVINCIAS",Poblacion!E$205,Poblacion!E$204)</f>
        <v>0.81088813950820315</v>
      </c>
      <c r="N148" s="91">
        <f t="shared" si="7"/>
        <v>18.809361284032281</v>
      </c>
      <c r="O148" s="80">
        <v>0.8</v>
      </c>
      <c r="P148" s="80">
        <v>1</v>
      </c>
      <c r="Q148" s="91">
        <f t="shared" si="8"/>
        <v>15.047489027225826</v>
      </c>
    </row>
    <row r="149" spans="1:17" x14ac:dyDescent="0.25">
      <c r="A149" s="26">
        <v>148</v>
      </c>
      <c r="B149" s="4" t="s">
        <v>212</v>
      </c>
      <c r="C149" s="4" t="s">
        <v>10</v>
      </c>
      <c r="D149" s="1" t="s">
        <v>27</v>
      </c>
      <c r="E149" s="88" t="s">
        <v>445</v>
      </c>
      <c r="F149" s="88" t="s">
        <v>449</v>
      </c>
      <c r="G149" s="88" t="s">
        <v>451</v>
      </c>
      <c r="H149" s="88" t="s">
        <v>450</v>
      </c>
      <c r="I149" s="16">
        <v>30</v>
      </c>
      <c r="J149" s="16">
        <v>0</v>
      </c>
      <c r="K149" s="89">
        <f>VLOOKUP(D149,Poblacion!D$3:E$199,2,0)</f>
        <v>29469</v>
      </c>
      <c r="L149" s="89">
        <f t="shared" si="6"/>
        <v>884070</v>
      </c>
      <c r="M149" s="90">
        <f>IF(B149="PROVINCIAS",Poblacion!E$205,Poblacion!E$204)</f>
        <v>0.81088813950820315</v>
      </c>
      <c r="N149" s="91">
        <f t="shared" si="7"/>
        <v>0.71688187749501708</v>
      </c>
      <c r="O149" s="80">
        <v>0.8</v>
      </c>
      <c r="P149" s="80">
        <v>0</v>
      </c>
      <c r="Q149" s="91">
        <f t="shared" si="8"/>
        <v>0</v>
      </c>
    </row>
    <row r="150" spans="1:17" x14ac:dyDescent="0.25">
      <c r="A150" s="26">
        <v>149</v>
      </c>
      <c r="B150" s="4" t="s">
        <v>212</v>
      </c>
      <c r="C150" s="4" t="s">
        <v>93</v>
      </c>
      <c r="D150" s="1" t="s">
        <v>102</v>
      </c>
      <c r="E150" s="88" t="s">
        <v>445</v>
      </c>
      <c r="F150" s="88" t="s">
        <v>449</v>
      </c>
      <c r="G150" s="88" t="s">
        <v>451</v>
      </c>
      <c r="H150" s="88" t="s">
        <v>450</v>
      </c>
      <c r="I150" s="16">
        <v>30</v>
      </c>
      <c r="J150" s="16">
        <v>0</v>
      </c>
      <c r="K150" s="89">
        <f>VLOOKUP(D150,Poblacion!D$3:E$199,2,0)</f>
        <v>31729</v>
      </c>
      <c r="L150" s="89">
        <f t="shared" si="6"/>
        <v>951870</v>
      </c>
      <c r="M150" s="90">
        <f>IF(B150="PROVINCIAS",Poblacion!E$205,Poblacion!E$204)</f>
        <v>0.81088813950820315</v>
      </c>
      <c r="N150" s="91">
        <f t="shared" si="7"/>
        <v>0.77186009335367334</v>
      </c>
      <c r="O150" s="80">
        <v>0.8</v>
      </c>
      <c r="P150" s="80">
        <v>0</v>
      </c>
      <c r="Q150" s="91">
        <f t="shared" si="8"/>
        <v>0</v>
      </c>
    </row>
    <row r="151" spans="1:17" x14ac:dyDescent="0.25">
      <c r="A151" s="26">
        <v>150</v>
      </c>
      <c r="B151" s="4" t="s">
        <v>212</v>
      </c>
      <c r="C151" s="4" t="s">
        <v>173</v>
      </c>
      <c r="D151" s="1" t="s">
        <v>173</v>
      </c>
      <c r="E151" s="88" t="s">
        <v>445</v>
      </c>
      <c r="F151" s="88" t="s">
        <v>449</v>
      </c>
      <c r="G151" s="88" t="s">
        <v>451</v>
      </c>
      <c r="H151" s="88" t="s">
        <v>450</v>
      </c>
      <c r="I151" s="16">
        <v>30</v>
      </c>
      <c r="J151" s="16">
        <v>0</v>
      </c>
      <c r="K151" s="89">
        <f>VLOOKUP(D151,Poblacion!D$3:E$199,2,0)</f>
        <v>250350</v>
      </c>
      <c r="L151" s="89">
        <f t="shared" si="6"/>
        <v>7510500</v>
      </c>
      <c r="M151" s="90">
        <f>IF(B151="PROVINCIAS",Poblacion!E$205,Poblacion!E$204)</f>
        <v>0.81088813950820315</v>
      </c>
      <c r="N151" s="91">
        <f t="shared" si="7"/>
        <v>6.0901753717763603</v>
      </c>
      <c r="O151" s="80">
        <v>0.8</v>
      </c>
      <c r="P151" s="80">
        <v>0</v>
      </c>
      <c r="Q151" s="91">
        <f t="shared" si="8"/>
        <v>0</v>
      </c>
    </row>
    <row r="152" spans="1:17" x14ac:dyDescent="0.25">
      <c r="A152" s="26">
        <v>151</v>
      </c>
      <c r="B152" s="4" t="s">
        <v>212</v>
      </c>
      <c r="C152" s="4" t="s">
        <v>151</v>
      </c>
      <c r="D152" s="1" t="s">
        <v>207</v>
      </c>
      <c r="E152" s="88" t="s">
        <v>445</v>
      </c>
      <c r="F152" s="88" t="s">
        <v>449</v>
      </c>
      <c r="G152" s="88" t="s">
        <v>451</v>
      </c>
      <c r="H152" s="88" t="s">
        <v>450</v>
      </c>
      <c r="I152" s="16">
        <v>30</v>
      </c>
      <c r="J152" s="16">
        <v>0</v>
      </c>
      <c r="K152" s="89">
        <f>VLOOKUP(D152,Poblacion!D$3:E$199,2,0)</f>
        <v>4541</v>
      </c>
      <c r="L152" s="89">
        <f t="shared" ref="L152:L199" si="9">I152*K152</f>
        <v>136230</v>
      </c>
      <c r="M152" s="90">
        <f>IF(B152="PROVINCIAS",Poblacion!E$205,Poblacion!E$204)</f>
        <v>0.81088813950820315</v>
      </c>
      <c r="N152" s="91">
        <f t="shared" ref="N152:N199" si="10">L152*M152/1000000</f>
        <v>0.11046729124520252</v>
      </c>
      <c r="O152" s="80">
        <v>0.8</v>
      </c>
      <c r="P152" s="80">
        <v>0</v>
      </c>
      <c r="Q152" s="91">
        <f t="shared" si="8"/>
        <v>0</v>
      </c>
    </row>
    <row r="153" spans="1:17" x14ac:dyDescent="0.25">
      <c r="A153" s="26">
        <v>152</v>
      </c>
      <c r="B153" s="4" t="s">
        <v>212</v>
      </c>
      <c r="C153" s="4" t="s">
        <v>146</v>
      </c>
      <c r="D153" s="1" t="s">
        <v>153</v>
      </c>
      <c r="E153" s="88" t="s">
        <v>445</v>
      </c>
      <c r="F153" s="88" t="s">
        <v>449</v>
      </c>
      <c r="G153" s="88" t="s">
        <v>451</v>
      </c>
      <c r="H153" s="88" t="s">
        <v>450</v>
      </c>
      <c r="I153" s="16">
        <v>30</v>
      </c>
      <c r="J153" s="16">
        <v>0</v>
      </c>
      <c r="K153" s="89">
        <f>VLOOKUP(D153,Poblacion!D$3:E$199,2,0)</f>
        <v>12014</v>
      </c>
      <c r="L153" s="89">
        <f t="shared" si="9"/>
        <v>360420</v>
      </c>
      <c r="M153" s="90">
        <f>IF(B153="PROVINCIAS",Poblacion!E$205,Poblacion!E$204)</f>
        <v>0.81088813950820315</v>
      </c>
      <c r="N153" s="91">
        <f t="shared" si="10"/>
        <v>0.29226030324154656</v>
      </c>
      <c r="O153" s="80">
        <v>0.8</v>
      </c>
      <c r="P153" s="80">
        <v>0</v>
      </c>
      <c r="Q153" s="91">
        <f t="shared" si="8"/>
        <v>0</v>
      </c>
    </row>
    <row r="154" spans="1:17" x14ac:dyDescent="0.25">
      <c r="A154" s="26">
        <v>153</v>
      </c>
      <c r="B154" s="4" t="s">
        <v>212</v>
      </c>
      <c r="C154" s="4" t="s">
        <v>73</v>
      </c>
      <c r="D154" s="1" t="s">
        <v>84</v>
      </c>
      <c r="E154" s="88" t="s">
        <v>445</v>
      </c>
      <c r="F154" s="88" t="s">
        <v>449</v>
      </c>
      <c r="G154" s="88" t="s">
        <v>451</v>
      </c>
      <c r="H154" s="88" t="s">
        <v>450</v>
      </c>
      <c r="I154" s="16">
        <v>30</v>
      </c>
      <c r="J154" s="16">
        <v>0</v>
      </c>
      <c r="K154" s="89">
        <f>VLOOKUP(D154,Poblacion!D$3:E$199,2,0)</f>
        <v>89856</v>
      </c>
      <c r="L154" s="89">
        <f t="shared" si="9"/>
        <v>2695680</v>
      </c>
      <c r="M154" s="90">
        <f>IF(B154="PROVINCIAS",Poblacion!E$205,Poblacion!E$204)</f>
        <v>0.81088813950820315</v>
      </c>
      <c r="N154" s="91">
        <f t="shared" si="10"/>
        <v>2.1858949399094731</v>
      </c>
      <c r="O154" s="80">
        <v>0.8</v>
      </c>
      <c r="P154" s="80">
        <v>0</v>
      </c>
      <c r="Q154" s="91">
        <f t="shared" si="8"/>
        <v>0</v>
      </c>
    </row>
    <row r="155" spans="1:17" x14ac:dyDescent="0.25">
      <c r="A155" s="26">
        <v>154</v>
      </c>
      <c r="B155" s="4" t="s">
        <v>212</v>
      </c>
      <c r="C155" s="4" t="s">
        <v>10</v>
      </c>
      <c r="D155" s="1" t="s">
        <v>28</v>
      </c>
      <c r="E155" s="88" t="s">
        <v>445</v>
      </c>
      <c r="F155" s="88" t="s">
        <v>449</v>
      </c>
      <c r="G155" s="88" t="s">
        <v>451</v>
      </c>
      <c r="H155" s="88" t="s">
        <v>450</v>
      </c>
      <c r="I155" s="16">
        <v>30</v>
      </c>
      <c r="J155" s="16">
        <v>0</v>
      </c>
      <c r="K155" s="89">
        <f>VLOOKUP(D155,Poblacion!D$3:E$199,2,0)</f>
        <v>19343</v>
      </c>
      <c r="L155" s="89">
        <f t="shared" si="9"/>
        <v>580290</v>
      </c>
      <c r="M155" s="90">
        <f>IF(B155="PROVINCIAS",Poblacion!E$205,Poblacion!E$204)</f>
        <v>0.81088813950820315</v>
      </c>
      <c r="N155" s="91">
        <f t="shared" si="10"/>
        <v>0.47055027847521519</v>
      </c>
      <c r="O155" s="80">
        <v>0.8</v>
      </c>
      <c r="P155" s="80">
        <v>0</v>
      </c>
      <c r="Q155" s="91">
        <f t="shared" si="8"/>
        <v>0</v>
      </c>
    </row>
    <row r="156" spans="1:17" x14ac:dyDescent="0.25">
      <c r="A156" s="26">
        <v>155</v>
      </c>
      <c r="B156" s="4" t="s">
        <v>212</v>
      </c>
      <c r="C156" s="4" t="s">
        <v>146</v>
      </c>
      <c r="D156" s="1" t="s">
        <v>150</v>
      </c>
      <c r="E156" s="88" t="s">
        <v>445</v>
      </c>
      <c r="F156" s="88" t="s">
        <v>449</v>
      </c>
      <c r="G156" s="88" t="s">
        <v>451</v>
      </c>
      <c r="H156" s="88" t="s">
        <v>450</v>
      </c>
      <c r="I156" s="16">
        <v>30</v>
      </c>
      <c r="J156" s="16">
        <v>0</v>
      </c>
      <c r="K156" s="89">
        <f>VLOOKUP(D156,Poblacion!D$3:E$199,2,0)</f>
        <v>74628</v>
      </c>
      <c r="L156" s="89">
        <f t="shared" si="9"/>
        <v>2238840</v>
      </c>
      <c r="M156" s="90">
        <f>IF(B156="PROVINCIAS",Poblacion!E$205,Poblacion!E$204)</f>
        <v>0.81088813950820315</v>
      </c>
      <c r="N156" s="91">
        <f t="shared" si="10"/>
        <v>1.8154488022565456</v>
      </c>
      <c r="O156" s="80">
        <v>0.8</v>
      </c>
      <c r="P156" s="80">
        <v>0</v>
      </c>
      <c r="Q156" s="91">
        <f t="shared" si="8"/>
        <v>0</v>
      </c>
    </row>
    <row r="157" spans="1:17" x14ac:dyDescent="0.25">
      <c r="A157" s="26">
        <v>156</v>
      </c>
      <c r="B157" s="4" t="s">
        <v>212</v>
      </c>
      <c r="C157" s="4" t="s">
        <v>186</v>
      </c>
      <c r="D157" s="1" t="s">
        <v>194</v>
      </c>
      <c r="E157" s="88" t="s">
        <v>445</v>
      </c>
      <c r="F157" s="88" t="s">
        <v>449</v>
      </c>
      <c r="G157" s="88" t="s">
        <v>451</v>
      </c>
      <c r="H157" s="88" t="s">
        <v>450</v>
      </c>
      <c r="I157" s="16">
        <v>30</v>
      </c>
      <c r="J157" s="16">
        <v>0</v>
      </c>
      <c r="K157" s="89">
        <f>VLOOKUP(D157,Poblacion!D$3:E$199,2,0)</f>
        <v>130567</v>
      </c>
      <c r="L157" s="89">
        <f t="shared" si="9"/>
        <v>3917010</v>
      </c>
      <c r="M157" s="90">
        <f>IF(B157="PROVINCIAS",Poblacion!E$205,Poblacion!E$204)</f>
        <v>0.81088813950820315</v>
      </c>
      <c r="N157" s="91">
        <f t="shared" si="10"/>
        <v>3.1762569513350267</v>
      </c>
      <c r="O157" s="80">
        <v>0.8</v>
      </c>
      <c r="P157" s="80">
        <v>0</v>
      </c>
      <c r="Q157" s="91">
        <f t="shared" si="8"/>
        <v>0</v>
      </c>
    </row>
    <row r="158" spans="1:17" x14ac:dyDescent="0.25">
      <c r="A158" s="26">
        <v>157</v>
      </c>
      <c r="B158" s="4" t="s">
        <v>212</v>
      </c>
      <c r="C158" s="4" t="s">
        <v>2</v>
      </c>
      <c r="D158" s="1" t="s">
        <v>8</v>
      </c>
      <c r="E158" s="88" t="s">
        <v>445</v>
      </c>
      <c r="F158" s="88" t="s">
        <v>449</v>
      </c>
      <c r="G158" s="88" t="s">
        <v>451</v>
      </c>
      <c r="H158" s="88" t="s">
        <v>450</v>
      </c>
      <c r="I158" s="16">
        <v>30</v>
      </c>
      <c r="J158" s="16">
        <v>0</v>
      </c>
      <c r="K158" s="89">
        <f>VLOOKUP(D158,Poblacion!D$3:E$199,2,0)</f>
        <v>31354</v>
      </c>
      <c r="L158" s="89">
        <f t="shared" si="9"/>
        <v>940620</v>
      </c>
      <c r="M158" s="90">
        <f>IF(B158="PROVINCIAS",Poblacion!E$205,Poblacion!E$204)</f>
        <v>0.81088813950820315</v>
      </c>
      <c r="N158" s="91">
        <f t="shared" si="10"/>
        <v>0.76273760178420602</v>
      </c>
      <c r="O158" s="80">
        <v>0.8</v>
      </c>
      <c r="P158" s="80">
        <v>0</v>
      </c>
      <c r="Q158" s="91">
        <f t="shared" si="8"/>
        <v>0</v>
      </c>
    </row>
    <row r="159" spans="1:17" x14ac:dyDescent="0.25">
      <c r="A159" s="26">
        <v>158</v>
      </c>
      <c r="B159" s="4" t="s">
        <v>212</v>
      </c>
      <c r="C159" s="4" t="s">
        <v>173</v>
      </c>
      <c r="D159" s="1" t="s">
        <v>183</v>
      </c>
      <c r="E159" s="88" t="s">
        <v>445</v>
      </c>
      <c r="F159" s="88" t="s">
        <v>449</v>
      </c>
      <c r="G159" s="88" t="s">
        <v>451</v>
      </c>
      <c r="H159" s="88" t="s">
        <v>450</v>
      </c>
      <c r="I159" s="16">
        <v>30</v>
      </c>
      <c r="J159" s="16">
        <v>0</v>
      </c>
      <c r="K159" s="89">
        <f>VLOOKUP(D159,Poblacion!D$3:E$199,2,0)</f>
        <v>70311</v>
      </c>
      <c r="L159" s="89">
        <f t="shared" si="9"/>
        <v>2109330</v>
      </c>
      <c r="M159" s="90">
        <f>IF(B159="PROVINCIAS",Poblacion!E$205,Poblacion!E$204)</f>
        <v>0.81088813950820315</v>
      </c>
      <c r="N159" s="91">
        <f t="shared" si="10"/>
        <v>1.7104306793088382</v>
      </c>
      <c r="O159" s="80">
        <v>0.8</v>
      </c>
      <c r="P159" s="80">
        <v>0</v>
      </c>
      <c r="Q159" s="91">
        <f t="shared" si="8"/>
        <v>0</v>
      </c>
    </row>
    <row r="160" spans="1:17" x14ac:dyDescent="0.25">
      <c r="A160" s="26">
        <v>159</v>
      </c>
      <c r="B160" s="4" t="s">
        <v>212</v>
      </c>
      <c r="C160" s="20" t="s">
        <v>59</v>
      </c>
      <c r="D160" s="1" t="s">
        <v>67</v>
      </c>
      <c r="E160" s="88" t="s">
        <v>445</v>
      </c>
      <c r="F160" s="88" t="s">
        <v>449</v>
      </c>
      <c r="G160" s="88" t="s">
        <v>451</v>
      </c>
      <c r="H160" s="88" t="s">
        <v>450</v>
      </c>
      <c r="I160" s="16">
        <v>30</v>
      </c>
      <c r="J160" s="16">
        <v>0</v>
      </c>
      <c r="K160" s="89">
        <f>VLOOKUP(D160,Poblacion!D$3:E$199,2,0)</f>
        <v>148955</v>
      </c>
      <c r="L160" s="89">
        <f t="shared" si="9"/>
        <v>4468650</v>
      </c>
      <c r="M160" s="90">
        <f>IF(B160="PROVINCIAS",Poblacion!E$205,Poblacion!E$204)</f>
        <v>0.81088813950820315</v>
      </c>
      <c r="N160" s="91">
        <f t="shared" si="10"/>
        <v>3.6235752846133322</v>
      </c>
      <c r="O160" s="80">
        <v>0.8</v>
      </c>
      <c r="P160" s="80">
        <v>0</v>
      </c>
      <c r="Q160" s="91">
        <f t="shared" si="8"/>
        <v>0</v>
      </c>
    </row>
    <row r="161" spans="1:17" x14ac:dyDescent="0.25">
      <c r="A161" s="26">
        <v>160</v>
      </c>
      <c r="B161" s="4" t="s">
        <v>212</v>
      </c>
      <c r="C161" s="20" t="s">
        <v>59</v>
      </c>
      <c r="D161" s="1" t="s">
        <v>68</v>
      </c>
      <c r="E161" s="88" t="s">
        <v>445</v>
      </c>
      <c r="F161" s="88" t="s">
        <v>449</v>
      </c>
      <c r="G161" s="88" t="s">
        <v>451</v>
      </c>
      <c r="H161" s="88" t="s">
        <v>450</v>
      </c>
      <c r="I161" s="16">
        <v>30</v>
      </c>
      <c r="J161" s="16">
        <v>0</v>
      </c>
      <c r="K161" s="89">
        <f>VLOOKUP(D161,Poblacion!D$3:E$199,2,0)</f>
        <v>54563</v>
      </c>
      <c r="L161" s="89">
        <f t="shared" si="9"/>
        <v>1636890</v>
      </c>
      <c r="M161" s="90">
        <f>IF(B161="PROVINCIAS",Poblacion!E$205,Poblacion!E$204)</f>
        <v>0.81088813950820315</v>
      </c>
      <c r="N161" s="91">
        <f t="shared" si="10"/>
        <v>1.3273346866795825</v>
      </c>
      <c r="O161" s="80">
        <v>0.8</v>
      </c>
      <c r="P161" s="80">
        <v>0</v>
      </c>
      <c r="Q161" s="91">
        <f t="shared" si="8"/>
        <v>0</v>
      </c>
    </row>
    <row r="162" spans="1:17" x14ac:dyDescent="0.25">
      <c r="A162" s="26">
        <v>161</v>
      </c>
      <c r="B162" s="4" t="s">
        <v>212</v>
      </c>
      <c r="C162" s="4" t="s">
        <v>186</v>
      </c>
      <c r="D162" s="1" t="s">
        <v>195</v>
      </c>
      <c r="E162" s="88" t="s">
        <v>445</v>
      </c>
      <c r="F162" s="88" t="s">
        <v>449</v>
      </c>
      <c r="G162" s="88" t="s">
        <v>451</v>
      </c>
      <c r="H162" s="88" t="s">
        <v>450</v>
      </c>
      <c r="I162" s="16">
        <v>30</v>
      </c>
      <c r="J162" s="16">
        <v>0</v>
      </c>
      <c r="K162" s="89">
        <f>VLOOKUP(D162,Poblacion!D$3:E$199,2,0)</f>
        <v>190026</v>
      </c>
      <c r="L162" s="89">
        <f t="shared" si="9"/>
        <v>5700780</v>
      </c>
      <c r="M162" s="90">
        <f>IF(B162="PROVINCIAS",Poblacion!E$205,Poblacion!E$204)</f>
        <v>0.81088813950820315</v>
      </c>
      <c r="N162" s="91">
        <f t="shared" si="10"/>
        <v>4.6226948879455749</v>
      </c>
      <c r="O162" s="80">
        <v>0.8</v>
      </c>
      <c r="P162" s="80">
        <v>0</v>
      </c>
      <c r="Q162" s="91">
        <f t="shared" si="8"/>
        <v>0</v>
      </c>
    </row>
    <row r="163" spans="1:17" x14ac:dyDescent="0.25">
      <c r="A163" s="26">
        <v>162</v>
      </c>
      <c r="B163" s="4" t="s">
        <v>212</v>
      </c>
      <c r="C163" s="20" t="s">
        <v>59</v>
      </c>
      <c r="D163" s="1" t="s">
        <v>69</v>
      </c>
      <c r="E163" s="88" t="s">
        <v>445</v>
      </c>
      <c r="F163" s="88" t="s">
        <v>449</v>
      </c>
      <c r="G163" s="88" t="s">
        <v>451</v>
      </c>
      <c r="H163" s="88" t="s">
        <v>450</v>
      </c>
      <c r="I163" s="16">
        <v>30</v>
      </c>
      <c r="J163" s="16">
        <v>0</v>
      </c>
      <c r="K163" s="89">
        <f>VLOOKUP(D163,Poblacion!D$3:E$199,2,0)</f>
        <v>55588</v>
      </c>
      <c r="L163" s="89">
        <f t="shared" si="9"/>
        <v>1667640</v>
      </c>
      <c r="M163" s="90">
        <f>IF(B163="PROVINCIAS",Poblacion!E$205,Poblacion!E$204)</f>
        <v>0.81088813950820315</v>
      </c>
      <c r="N163" s="91">
        <f t="shared" si="10"/>
        <v>1.3522694969694597</v>
      </c>
      <c r="O163" s="80">
        <v>0.8</v>
      </c>
      <c r="P163" s="80">
        <v>0</v>
      </c>
      <c r="Q163" s="91">
        <f t="shared" si="8"/>
        <v>0</v>
      </c>
    </row>
    <row r="164" spans="1:17" x14ac:dyDescent="0.25">
      <c r="A164" s="26">
        <v>163</v>
      </c>
      <c r="B164" s="4" t="s">
        <v>212</v>
      </c>
      <c r="C164" s="20" t="s">
        <v>59</v>
      </c>
      <c r="D164" s="1" t="s">
        <v>70</v>
      </c>
      <c r="E164" s="88" t="s">
        <v>445</v>
      </c>
      <c r="F164" s="88" t="s">
        <v>449</v>
      </c>
      <c r="G164" s="88" t="s">
        <v>451</v>
      </c>
      <c r="H164" s="88" t="s">
        <v>450</v>
      </c>
      <c r="I164" s="16">
        <v>30</v>
      </c>
      <c r="J164" s="16">
        <v>0</v>
      </c>
      <c r="K164" s="89">
        <f>VLOOKUP(D164,Poblacion!D$3:E$199,2,0)</f>
        <v>23255</v>
      </c>
      <c r="L164" s="89">
        <f t="shared" si="9"/>
        <v>697650</v>
      </c>
      <c r="M164" s="90">
        <f>IF(B164="PROVINCIAS",Poblacion!E$205,Poblacion!E$204)</f>
        <v>0.81088813950820315</v>
      </c>
      <c r="N164" s="91">
        <f t="shared" si="10"/>
        <v>0.56571611052789794</v>
      </c>
      <c r="O164" s="80">
        <v>0.8</v>
      </c>
      <c r="P164" s="80">
        <v>0</v>
      </c>
      <c r="Q164" s="91">
        <f t="shared" si="8"/>
        <v>0</v>
      </c>
    </row>
    <row r="165" spans="1:17" x14ac:dyDescent="0.25">
      <c r="A165" s="26">
        <v>164</v>
      </c>
      <c r="B165" s="4" t="s">
        <v>212</v>
      </c>
      <c r="C165" s="4" t="s">
        <v>173</v>
      </c>
      <c r="D165" s="1" t="s">
        <v>174</v>
      </c>
      <c r="E165" s="88" t="s">
        <v>445</v>
      </c>
      <c r="F165" s="88" t="s">
        <v>449</v>
      </c>
      <c r="G165" s="88" t="s">
        <v>451</v>
      </c>
      <c r="H165" s="88" t="s">
        <v>450</v>
      </c>
      <c r="I165" s="16">
        <v>30</v>
      </c>
      <c r="J165" s="16">
        <v>0</v>
      </c>
      <c r="K165" s="89">
        <f>VLOOKUP(D165,Poblacion!D$3:E$199,2,0)</f>
        <v>297618</v>
      </c>
      <c r="L165" s="89">
        <f t="shared" si="9"/>
        <v>8928540</v>
      </c>
      <c r="M165" s="90">
        <f>IF(B165="PROVINCIAS",Poblacion!E$205,Poblacion!E$204)</f>
        <v>0.81088813950820315</v>
      </c>
      <c r="N165" s="91">
        <f t="shared" si="10"/>
        <v>7.2400471891245717</v>
      </c>
      <c r="O165" s="80">
        <v>0.8</v>
      </c>
      <c r="P165" s="80">
        <v>0</v>
      </c>
      <c r="Q165" s="91">
        <f t="shared" si="8"/>
        <v>0</v>
      </c>
    </row>
    <row r="166" spans="1:17" x14ac:dyDescent="0.25">
      <c r="A166" s="26">
        <v>165</v>
      </c>
      <c r="B166" s="4" t="s">
        <v>212</v>
      </c>
      <c r="C166" s="4" t="s">
        <v>120</v>
      </c>
      <c r="D166" s="1" t="s">
        <v>128</v>
      </c>
      <c r="E166" s="88" t="s">
        <v>445</v>
      </c>
      <c r="F166" s="88" t="s">
        <v>449</v>
      </c>
      <c r="G166" s="88" t="s">
        <v>451</v>
      </c>
      <c r="H166" s="88" t="s">
        <v>450</v>
      </c>
      <c r="I166" s="16">
        <v>30</v>
      </c>
      <c r="J166" s="16">
        <v>0</v>
      </c>
      <c r="K166" s="89">
        <f>VLOOKUP(D166,Poblacion!D$3:E$199,2,0)</f>
        <v>156068</v>
      </c>
      <c r="L166" s="89">
        <f t="shared" si="9"/>
        <v>4682040</v>
      </c>
      <c r="M166" s="90">
        <f>IF(B166="PROVINCIAS",Poblacion!E$205,Poblacion!E$204)</f>
        <v>0.81088813950820315</v>
      </c>
      <c r="N166" s="91">
        <f t="shared" si="10"/>
        <v>3.7966107047029873</v>
      </c>
      <c r="O166" s="80">
        <v>0.8</v>
      </c>
      <c r="P166" s="80">
        <v>0</v>
      </c>
      <c r="Q166" s="91">
        <f t="shared" si="8"/>
        <v>0</v>
      </c>
    </row>
    <row r="167" spans="1:17" x14ac:dyDescent="0.25">
      <c r="A167" s="26">
        <v>166</v>
      </c>
      <c r="B167" s="4" t="s">
        <v>212</v>
      </c>
      <c r="C167" s="4" t="s">
        <v>173</v>
      </c>
      <c r="D167" s="1" t="s">
        <v>184</v>
      </c>
      <c r="E167" s="88" t="s">
        <v>445</v>
      </c>
      <c r="F167" s="88" t="s">
        <v>449</v>
      </c>
      <c r="G167" s="88" t="s">
        <v>451</v>
      </c>
      <c r="H167" s="88" t="s">
        <v>450</v>
      </c>
      <c r="I167" s="16">
        <v>30</v>
      </c>
      <c r="J167" s="16">
        <v>0</v>
      </c>
      <c r="K167" s="89">
        <f>VLOOKUP(D167,Poblacion!D$3:E$199,2,0)</f>
        <v>71754</v>
      </c>
      <c r="L167" s="89">
        <f t="shared" si="9"/>
        <v>2152620</v>
      </c>
      <c r="M167" s="90">
        <f>IF(B167="PROVINCIAS",Poblacion!E$205,Poblacion!E$204)</f>
        <v>0.81088813950820315</v>
      </c>
      <c r="N167" s="91">
        <f t="shared" si="10"/>
        <v>1.7455340268681483</v>
      </c>
      <c r="O167" s="80">
        <v>0.8</v>
      </c>
      <c r="P167" s="80">
        <v>0</v>
      </c>
      <c r="Q167" s="91">
        <f t="shared" si="8"/>
        <v>0</v>
      </c>
    </row>
    <row r="168" spans="1:17" x14ac:dyDescent="0.25">
      <c r="A168" s="26">
        <v>167</v>
      </c>
      <c r="B168" s="4" t="s">
        <v>212</v>
      </c>
      <c r="C168" s="4" t="s">
        <v>10</v>
      </c>
      <c r="D168" s="1" t="s">
        <v>18</v>
      </c>
      <c r="E168" s="88" t="s">
        <v>445</v>
      </c>
      <c r="F168" s="88" t="s">
        <v>449</v>
      </c>
      <c r="G168" s="88" t="s">
        <v>451</v>
      </c>
      <c r="H168" s="88" t="s">
        <v>450</v>
      </c>
      <c r="I168" s="16">
        <v>30</v>
      </c>
      <c r="J168" s="16">
        <v>0</v>
      </c>
      <c r="K168" s="89">
        <f>VLOOKUP(D168,Poblacion!D$3:E$199,2,0)</f>
        <v>441448</v>
      </c>
      <c r="L168" s="89">
        <f t="shared" si="9"/>
        <v>13243440</v>
      </c>
      <c r="M168" s="90">
        <f>IF(B168="PROVINCIAS",Poblacion!E$205,Poblacion!E$204)</f>
        <v>0.81088813950820315</v>
      </c>
      <c r="N168" s="91">
        <f t="shared" si="10"/>
        <v>10.738948422288518</v>
      </c>
      <c r="O168" s="80">
        <v>0.8</v>
      </c>
      <c r="P168" s="80">
        <v>0</v>
      </c>
      <c r="Q168" s="91">
        <f t="shared" si="8"/>
        <v>0</v>
      </c>
    </row>
    <row r="169" spans="1:17" x14ac:dyDescent="0.25">
      <c r="A169" s="26">
        <v>168</v>
      </c>
      <c r="B169" s="4" t="s">
        <v>212</v>
      </c>
      <c r="C169" s="20" t="s">
        <v>59</v>
      </c>
      <c r="D169" s="1" t="s">
        <v>71</v>
      </c>
      <c r="E169" s="88" t="s">
        <v>445</v>
      </c>
      <c r="F169" s="88" t="s">
        <v>449</v>
      </c>
      <c r="G169" s="88" t="s">
        <v>451</v>
      </c>
      <c r="H169" s="88" t="s">
        <v>450</v>
      </c>
      <c r="I169" s="16">
        <v>30</v>
      </c>
      <c r="J169" s="16">
        <v>0</v>
      </c>
      <c r="K169" s="89">
        <f>VLOOKUP(D169,Poblacion!D$3:E$199,2,0)</f>
        <v>45200</v>
      </c>
      <c r="L169" s="89">
        <f t="shared" si="9"/>
        <v>1356000</v>
      </c>
      <c r="M169" s="90">
        <f>IF(B169="PROVINCIAS",Poblacion!E$205,Poblacion!E$204)</f>
        <v>0.81088813950820315</v>
      </c>
      <c r="N169" s="91">
        <f t="shared" si="10"/>
        <v>1.0995643171731235</v>
      </c>
      <c r="O169" s="80">
        <v>0.8</v>
      </c>
      <c r="P169" s="80">
        <v>0</v>
      </c>
      <c r="Q169" s="91">
        <f t="shared" si="8"/>
        <v>0</v>
      </c>
    </row>
    <row r="170" spans="1:17" x14ac:dyDescent="0.25">
      <c r="A170" s="26">
        <v>169</v>
      </c>
      <c r="B170" s="4" t="s">
        <v>212</v>
      </c>
      <c r="C170" s="4" t="s">
        <v>120</v>
      </c>
      <c r="D170" s="1" t="s">
        <v>129</v>
      </c>
      <c r="E170" s="88" t="s">
        <v>445</v>
      </c>
      <c r="F170" s="88" t="s">
        <v>449</v>
      </c>
      <c r="G170" s="88" t="s">
        <v>451</v>
      </c>
      <c r="H170" s="88" t="s">
        <v>450</v>
      </c>
      <c r="I170" s="16">
        <v>30</v>
      </c>
      <c r="J170" s="16">
        <v>0</v>
      </c>
      <c r="K170" s="89">
        <f>VLOOKUP(D170,Poblacion!D$3:E$199,2,0)</f>
        <v>61824</v>
      </c>
      <c r="L170" s="89">
        <f t="shared" si="9"/>
        <v>1854720</v>
      </c>
      <c r="M170" s="90">
        <f>IF(B170="PROVINCIAS",Poblacion!E$205,Poblacion!E$204)</f>
        <v>0.81088813950820315</v>
      </c>
      <c r="N170" s="91">
        <f t="shared" si="10"/>
        <v>1.5039704501086546</v>
      </c>
      <c r="O170" s="80">
        <v>0.8</v>
      </c>
      <c r="P170" s="80">
        <v>0</v>
      </c>
      <c r="Q170" s="91">
        <f t="shared" si="8"/>
        <v>0</v>
      </c>
    </row>
    <row r="171" spans="1:17" x14ac:dyDescent="0.25">
      <c r="A171" s="26">
        <v>170</v>
      </c>
      <c r="B171" s="4" t="s">
        <v>212</v>
      </c>
      <c r="C171" s="4" t="s">
        <v>110</v>
      </c>
      <c r="D171" s="1" t="s">
        <v>116</v>
      </c>
      <c r="E171" s="88" t="s">
        <v>445</v>
      </c>
      <c r="F171" s="88" t="s">
        <v>449</v>
      </c>
      <c r="G171" s="88" t="s">
        <v>451</v>
      </c>
      <c r="H171" s="88" t="s">
        <v>450</v>
      </c>
      <c r="I171" s="16">
        <v>30</v>
      </c>
      <c r="J171" s="16">
        <v>0</v>
      </c>
      <c r="K171" s="89">
        <f>VLOOKUP(D171,Poblacion!D$3:E$199,2,0)</f>
        <v>279718</v>
      </c>
      <c r="L171" s="89">
        <f t="shared" si="9"/>
        <v>8391540</v>
      </c>
      <c r="M171" s="90">
        <f>IF(B171="PROVINCIAS",Poblacion!E$205,Poblacion!E$204)</f>
        <v>0.81088813950820315</v>
      </c>
      <c r="N171" s="91">
        <f t="shared" si="10"/>
        <v>6.8046002582086667</v>
      </c>
      <c r="O171" s="80">
        <v>0.8</v>
      </c>
      <c r="P171" s="80">
        <v>0</v>
      </c>
      <c r="Q171" s="91">
        <f t="shared" si="8"/>
        <v>0</v>
      </c>
    </row>
    <row r="172" spans="1:17" x14ac:dyDescent="0.25">
      <c r="A172" s="26">
        <v>171</v>
      </c>
      <c r="B172" s="4" t="s">
        <v>212</v>
      </c>
      <c r="C172" s="4" t="s">
        <v>165</v>
      </c>
      <c r="D172" s="1" t="s">
        <v>172</v>
      </c>
      <c r="E172" s="88" t="s">
        <v>445</v>
      </c>
      <c r="F172" s="88" t="s">
        <v>449</v>
      </c>
      <c r="G172" s="88" t="s">
        <v>451</v>
      </c>
      <c r="H172" s="88" t="s">
        <v>450</v>
      </c>
      <c r="I172" s="16">
        <v>30</v>
      </c>
      <c r="J172" s="16">
        <v>0</v>
      </c>
      <c r="K172" s="89">
        <f>VLOOKUP(D172,Poblacion!D$3:E$199,2,0)</f>
        <v>76645</v>
      </c>
      <c r="L172" s="89">
        <f t="shared" si="9"/>
        <v>2299350</v>
      </c>
      <c r="M172" s="90">
        <f>IF(B172="PROVINCIAS",Poblacion!E$205,Poblacion!E$204)</f>
        <v>0.81088813950820315</v>
      </c>
      <c r="N172" s="91">
        <f t="shared" si="10"/>
        <v>1.8645156435781869</v>
      </c>
      <c r="O172" s="80">
        <v>0.8</v>
      </c>
      <c r="P172" s="80">
        <v>0</v>
      </c>
      <c r="Q172" s="91">
        <f t="shared" si="8"/>
        <v>0</v>
      </c>
    </row>
    <row r="173" spans="1:17" x14ac:dyDescent="0.25">
      <c r="A173" s="26">
        <v>172</v>
      </c>
      <c r="B173" s="4" t="s">
        <v>212</v>
      </c>
      <c r="C173" s="4" t="s">
        <v>10</v>
      </c>
      <c r="D173" s="1" t="s">
        <v>29</v>
      </c>
      <c r="E173" s="88" t="s">
        <v>445</v>
      </c>
      <c r="F173" s="88" t="s">
        <v>449</v>
      </c>
      <c r="G173" s="88" t="s">
        <v>451</v>
      </c>
      <c r="H173" s="88" t="s">
        <v>450</v>
      </c>
      <c r="I173" s="16">
        <v>30</v>
      </c>
      <c r="J173" s="16">
        <v>0</v>
      </c>
      <c r="K173" s="89">
        <f>VLOOKUP(D173,Poblacion!D$3:E$199,2,0)</f>
        <v>30460</v>
      </c>
      <c r="L173" s="89">
        <f t="shared" si="9"/>
        <v>913800</v>
      </c>
      <c r="M173" s="90">
        <f>IF(B173="PROVINCIAS",Poblacion!E$205,Poblacion!E$204)</f>
        <v>0.81088813950820315</v>
      </c>
      <c r="N173" s="91">
        <f t="shared" si="10"/>
        <v>0.740989581882596</v>
      </c>
      <c r="O173" s="80">
        <v>0.8</v>
      </c>
      <c r="P173" s="80">
        <v>0</v>
      </c>
      <c r="Q173" s="91">
        <f t="shared" si="8"/>
        <v>0</v>
      </c>
    </row>
    <row r="174" spans="1:17" x14ac:dyDescent="0.25">
      <c r="A174" s="26">
        <v>173</v>
      </c>
      <c r="B174" s="4" t="s">
        <v>212</v>
      </c>
      <c r="C174" s="4" t="s">
        <v>47</v>
      </c>
      <c r="D174" s="1" t="s">
        <v>56</v>
      </c>
      <c r="E174" s="88" t="s">
        <v>445</v>
      </c>
      <c r="F174" s="88" t="s">
        <v>449</v>
      </c>
      <c r="G174" s="88" t="s">
        <v>451</v>
      </c>
      <c r="H174" s="88" t="s">
        <v>450</v>
      </c>
      <c r="I174" s="16">
        <v>30</v>
      </c>
      <c r="J174" s="16">
        <v>0</v>
      </c>
      <c r="K174" s="89">
        <f>VLOOKUP(D174,Poblacion!D$3:E$199,2,0)</f>
        <v>11993</v>
      </c>
      <c r="L174" s="89">
        <f t="shared" si="9"/>
        <v>359790</v>
      </c>
      <c r="M174" s="90">
        <f>IF(B174="PROVINCIAS",Poblacion!E$205,Poblacion!E$204)</f>
        <v>0.81088813950820315</v>
      </c>
      <c r="N174" s="91">
        <f t="shared" si="10"/>
        <v>0.29174944371365641</v>
      </c>
      <c r="O174" s="80">
        <v>0.8</v>
      </c>
      <c r="P174" s="80">
        <v>0</v>
      </c>
      <c r="Q174" s="91">
        <f t="shared" si="8"/>
        <v>0</v>
      </c>
    </row>
    <row r="175" spans="1:17" x14ac:dyDescent="0.25">
      <c r="A175" s="26">
        <v>174</v>
      </c>
      <c r="B175" s="4" t="s">
        <v>212</v>
      </c>
      <c r="C175" s="4" t="s">
        <v>165</v>
      </c>
      <c r="D175" s="1" t="s">
        <v>170</v>
      </c>
      <c r="E175" s="88" t="s">
        <v>445</v>
      </c>
      <c r="F175" s="88" t="s">
        <v>449</v>
      </c>
      <c r="G175" s="88" t="s">
        <v>451</v>
      </c>
      <c r="H175" s="88" t="s">
        <v>450</v>
      </c>
      <c r="I175" s="16">
        <v>30</v>
      </c>
      <c r="J175" s="16">
        <v>0</v>
      </c>
      <c r="K175" s="89">
        <f>VLOOKUP(D175,Poblacion!D$3:E$199,2,0)</f>
        <v>319736</v>
      </c>
      <c r="L175" s="89">
        <f t="shared" si="9"/>
        <v>9592080</v>
      </c>
      <c r="M175" s="90">
        <f>IF(B175="PROVINCIAS",Poblacion!E$205,Poblacion!E$204)</f>
        <v>0.81088813950820315</v>
      </c>
      <c r="N175" s="91">
        <f t="shared" si="10"/>
        <v>7.778103905213845</v>
      </c>
      <c r="O175" s="80">
        <v>0.8</v>
      </c>
      <c r="P175" s="80">
        <v>0</v>
      </c>
      <c r="Q175" s="91">
        <f t="shared" si="8"/>
        <v>0</v>
      </c>
    </row>
    <row r="176" spans="1:17" x14ac:dyDescent="0.25">
      <c r="A176" s="26">
        <v>175</v>
      </c>
      <c r="B176" s="4" t="s">
        <v>212</v>
      </c>
      <c r="C176" s="4" t="s">
        <v>197</v>
      </c>
      <c r="D176" s="1" t="s">
        <v>197</v>
      </c>
      <c r="E176" s="88" t="s">
        <v>445</v>
      </c>
      <c r="F176" s="88" t="s">
        <v>449</v>
      </c>
      <c r="G176" s="88" t="s">
        <v>451</v>
      </c>
      <c r="H176" s="88" t="s">
        <v>450</v>
      </c>
      <c r="I176" s="16">
        <v>30</v>
      </c>
      <c r="J176" s="16">
        <v>0</v>
      </c>
      <c r="K176" s="89">
        <f>VLOOKUP(D176,Poblacion!D$3:E$199,2,0)</f>
        <v>321351</v>
      </c>
      <c r="L176" s="89">
        <f t="shared" si="9"/>
        <v>9640530</v>
      </c>
      <c r="M176" s="90">
        <f>IF(B176="PROVINCIAS",Poblacion!E$205,Poblacion!E$204)</f>
        <v>0.81088813950820315</v>
      </c>
      <c r="N176" s="91">
        <f t="shared" si="10"/>
        <v>7.8173914355730183</v>
      </c>
      <c r="O176" s="80">
        <v>0.8</v>
      </c>
      <c r="P176" s="80">
        <v>0</v>
      </c>
      <c r="Q176" s="91">
        <f t="shared" si="8"/>
        <v>0</v>
      </c>
    </row>
    <row r="177" spans="1:17" x14ac:dyDescent="0.25">
      <c r="A177" s="26">
        <v>176</v>
      </c>
      <c r="B177" s="4" t="s">
        <v>212</v>
      </c>
      <c r="C177" s="4" t="s">
        <v>154</v>
      </c>
      <c r="D177" s="1" t="s">
        <v>157</v>
      </c>
      <c r="E177" s="88" t="s">
        <v>445</v>
      </c>
      <c r="F177" s="88" t="s">
        <v>449</v>
      </c>
      <c r="G177" s="88" t="s">
        <v>451</v>
      </c>
      <c r="H177" s="88" t="s">
        <v>450</v>
      </c>
      <c r="I177" s="16">
        <v>30</v>
      </c>
      <c r="J177" s="16">
        <v>0</v>
      </c>
      <c r="K177" s="89">
        <f>VLOOKUP(D177,Poblacion!D$3:E$199,2,0)</f>
        <v>14149</v>
      </c>
      <c r="L177" s="89">
        <f t="shared" si="9"/>
        <v>424470</v>
      </c>
      <c r="M177" s="90">
        <f>IF(B177="PROVINCIAS",Poblacion!E$205,Poblacion!E$204)</f>
        <v>0.81088813950820315</v>
      </c>
      <c r="N177" s="91">
        <f t="shared" si="10"/>
        <v>0.34419768857704697</v>
      </c>
      <c r="O177" s="80">
        <v>0.8</v>
      </c>
      <c r="P177" s="80">
        <v>0</v>
      </c>
      <c r="Q177" s="91">
        <f t="shared" si="8"/>
        <v>0</v>
      </c>
    </row>
    <row r="178" spans="1:17" x14ac:dyDescent="0.25">
      <c r="A178" s="26">
        <v>177</v>
      </c>
      <c r="B178" s="4" t="s">
        <v>212</v>
      </c>
      <c r="C178" s="4" t="s">
        <v>165</v>
      </c>
      <c r="D178" s="1" t="s">
        <v>171</v>
      </c>
      <c r="E178" s="88" t="s">
        <v>445</v>
      </c>
      <c r="F178" s="88" t="s">
        <v>449</v>
      </c>
      <c r="G178" s="88" t="s">
        <v>451</v>
      </c>
      <c r="H178" s="88" t="s">
        <v>450</v>
      </c>
      <c r="I178" s="16">
        <v>30</v>
      </c>
      <c r="J178" s="16">
        <v>0</v>
      </c>
      <c r="K178" s="89">
        <f>VLOOKUP(D178,Poblacion!D$3:E$199,2,0)</f>
        <v>133123</v>
      </c>
      <c r="L178" s="89">
        <f t="shared" si="9"/>
        <v>3993690</v>
      </c>
      <c r="M178" s="90">
        <f>IF(B178="PROVINCIAS",Poblacion!E$205,Poblacion!E$204)</f>
        <v>0.81088813950820315</v>
      </c>
      <c r="N178" s="91">
        <f t="shared" si="10"/>
        <v>3.2384358538725158</v>
      </c>
      <c r="O178" s="80">
        <v>0.8</v>
      </c>
      <c r="P178" s="80">
        <v>0</v>
      </c>
      <c r="Q178" s="91">
        <f t="shared" si="8"/>
        <v>0</v>
      </c>
    </row>
    <row r="179" spans="1:17" x14ac:dyDescent="0.25">
      <c r="A179" s="26">
        <v>178</v>
      </c>
      <c r="B179" s="4" t="s">
        <v>212</v>
      </c>
      <c r="C179" s="4" t="s">
        <v>154</v>
      </c>
      <c r="D179" s="1" t="s">
        <v>155</v>
      </c>
      <c r="E179" s="88" t="s">
        <v>445</v>
      </c>
      <c r="F179" s="88" t="s">
        <v>449</v>
      </c>
      <c r="G179" s="88" t="s">
        <v>451</v>
      </c>
      <c r="H179" s="88" t="s">
        <v>450</v>
      </c>
      <c r="I179" s="16">
        <v>30</v>
      </c>
      <c r="J179" s="16">
        <v>0</v>
      </c>
      <c r="K179" s="89">
        <f>VLOOKUP(D179,Poblacion!D$3:E$199,2,0)</f>
        <v>101787</v>
      </c>
      <c r="L179" s="89">
        <f t="shared" si="9"/>
        <v>3053610</v>
      </c>
      <c r="M179" s="90">
        <f>IF(B179="PROVINCIAS",Poblacion!E$205,Poblacion!E$204)</f>
        <v>0.81088813950820315</v>
      </c>
      <c r="N179" s="91">
        <f t="shared" si="10"/>
        <v>2.4761361316836443</v>
      </c>
      <c r="O179" s="80">
        <v>0.8</v>
      </c>
      <c r="P179" s="80">
        <v>0</v>
      </c>
      <c r="Q179" s="91">
        <f t="shared" si="8"/>
        <v>0</v>
      </c>
    </row>
    <row r="180" spans="1:17" x14ac:dyDescent="0.25">
      <c r="A180" s="26">
        <v>179</v>
      </c>
      <c r="B180" s="4" t="s">
        <v>212</v>
      </c>
      <c r="C180" s="4" t="s">
        <v>197</v>
      </c>
      <c r="D180" s="1" t="s">
        <v>200</v>
      </c>
      <c r="E180" s="88" t="s">
        <v>445</v>
      </c>
      <c r="F180" s="88" t="s">
        <v>449</v>
      </c>
      <c r="G180" s="88" t="s">
        <v>451</v>
      </c>
      <c r="H180" s="88" t="s">
        <v>450</v>
      </c>
      <c r="I180" s="16">
        <v>30</v>
      </c>
      <c r="J180" s="16">
        <v>0</v>
      </c>
      <c r="K180" s="89">
        <f>VLOOKUP(D180,Poblacion!D$3:E$199,2,0)</f>
        <v>7721</v>
      </c>
      <c r="L180" s="89">
        <f t="shared" si="9"/>
        <v>231630</v>
      </c>
      <c r="M180" s="90">
        <f>IF(B180="PROVINCIAS",Poblacion!E$205,Poblacion!E$204)</f>
        <v>0.81088813950820315</v>
      </c>
      <c r="N180" s="91">
        <f t="shared" si="10"/>
        <v>0.18782601975428512</v>
      </c>
      <c r="O180" s="80">
        <v>0.8</v>
      </c>
      <c r="P180" s="80">
        <v>0</v>
      </c>
      <c r="Q180" s="91">
        <f t="shared" si="8"/>
        <v>0</v>
      </c>
    </row>
    <row r="181" spans="1:17" x14ac:dyDescent="0.25">
      <c r="A181" s="26">
        <v>180</v>
      </c>
      <c r="B181" s="4" t="s">
        <v>212</v>
      </c>
      <c r="C181" s="4" t="s">
        <v>110</v>
      </c>
      <c r="D181" s="1" t="s">
        <v>112</v>
      </c>
      <c r="E181" s="88" t="s">
        <v>445</v>
      </c>
      <c r="F181" s="88" t="s">
        <v>449</v>
      </c>
      <c r="G181" s="88" t="s">
        <v>451</v>
      </c>
      <c r="H181" s="88" t="s">
        <v>450</v>
      </c>
      <c r="I181" s="16">
        <v>30</v>
      </c>
      <c r="J181" s="16">
        <v>0</v>
      </c>
      <c r="K181" s="89">
        <f>VLOOKUP(D181,Poblacion!D$3:E$199,2,0)</f>
        <v>107799</v>
      </c>
      <c r="L181" s="89">
        <f t="shared" si="9"/>
        <v>3233970</v>
      </c>
      <c r="M181" s="90">
        <f>IF(B181="PROVINCIAS",Poblacion!E$205,Poblacion!E$204)</f>
        <v>0.81088813950820315</v>
      </c>
      <c r="N181" s="91">
        <f t="shared" si="10"/>
        <v>2.6223879165253439</v>
      </c>
      <c r="O181" s="80">
        <v>0.8</v>
      </c>
      <c r="P181" s="80">
        <v>0</v>
      </c>
      <c r="Q181" s="91">
        <f t="shared" si="8"/>
        <v>0</v>
      </c>
    </row>
    <row r="182" spans="1:17" x14ac:dyDescent="0.25">
      <c r="A182" s="26">
        <v>181</v>
      </c>
      <c r="B182" s="4" t="s">
        <v>212</v>
      </c>
      <c r="C182" s="4" t="s">
        <v>86</v>
      </c>
      <c r="D182" s="1" t="s">
        <v>92</v>
      </c>
      <c r="E182" s="88" t="s">
        <v>445</v>
      </c>
      <c r="F182" s="88" t="s">
        <v>449</v>
      </c>
      <c r="G182" s="88" t="s">
        <v>451</v>
      </c>
      <c r="H182" s="88" t="s">
        <v>450</v>
      </c>
      <c r="I182" s="16">
        <v>30</v>
      </c>
      <c r="J182" s="16">
        <v>0</v>
      </c>
      <c r="K182" s="89">
        <f>VLOOKUP(D182,Poblacion!D$3:E$199,2,0)</f>
        <v>108083</v>
      </c>
      <c r="L182" s="89">
        <f t="shared" si="9"/>
        <v>3242490</v>
      </c>
      <c r="M182" s="90">
        <f>IF(B182="PROVINCIAS",Poblacion!E$205,Poblacion!E$204)</f>
        <v>0.81088813950820315</v>
      </c>
      <c r="N182" s="91">
        <f t="shared" si="10"/>
        <v>2.6292966834739535</v>
      </c>
      <c r="O182" s="80">
        <v>0.8</v>
      </c>
      <c r="P182" s="80">
        <v>0</v>
      </c>
      <c r="Q182" s="91">
        <f t="shared" si="8"/>
        <v>0</v>
      </c>
    </row>
    <row r="183" spans="1:17" x14ac:dyDescent="0.25">
      <c r="A183" s="26">
        <v>182</v>
      </c>
      <c r="B183" s="4" t="s">
        <v>212</v>
      </c>
      <c r="C183" s="4" t="s">
        <v>186</v>
      </c>
      <c r="D183" s="1" t="s">
        <v>196</v>
      </c>
      <c r="E183" s="88" t="s">
        <v>445</v>
      </c>
      <c r="F183" s="88" t="s">
        <v>449</v>
      </c>
      <c r="G183" s="88" t="s">
        <v>451</v>
      </c>
      <c r="H183" s="88" t="s">
        <v>450</v>
      </c>
      <c r="I183" s="16">
        <v>30</v>
      </c>
      <c r="J183" s="16">
        <v>0</v>
      </c>
      <c r="K183" s="89">
        <f>VLOOKUP(D183,Poblacion!D$3:E$199,2,0)</f>
        <v>72364</v>
      </c>
      <c r="L183" s="89">
        <f t="shared" si="9"/>
        <v>2170920</v>
      </c>
      <c r="M183" s="90">
        <f>IF(B183="PROVINCIAS",Poblacion!E$205,Poblacion!E$204)</f>
        <v>0.81088813950820315</v>
      </c>
      <c r="N183" s="91">
        <f t="shared" si="10"/>
        <v>1.7603732798211484</v>
      </c>
      <c r="O183" s="80">
        <v>0.8</v>
      </c>
      <c r="P183" s="80">
        <v>0</v>
      </c>
      <c r="Q183" s="91">
        <f t="shared" si="8"/>
        <v>0</v>
      </c>
    </row>
    <row r="184" spans="1:17" x14ac:dyDescent="0.25">
      <c r="A184" s="26">
        <v>183</v>
      </c>
      <c r="B184" s="4" t="s">
        <v>212</v>
      </c>
      <c r="C184" s="4" t="s">
        <v>120</v>
      </c>
      <c r="D184" s="1" t="s">
        <v>132</v>
      </c>
      <c r="E184" s="88" t="s">
        <v>445</v>
      </c>
      <c r="F184" s="88" t="s">
        <v>449</v>
      </c>
      <c r="G184" s="88" t="s">
        <v>451</v>
      </c>
      <c r="H184" s="88" t="s">
        <v>450</v>
      </c>
      <c r="I184" s="16">
        <v>30</v>
      </c>
      <c r="J184" s="16">
        <v>0</v>
      </c>
      <c r="K184" s="89">
        <f>VLOOKUP(D184,Poblacion!D$3:E$199,2,0)</f>
        <v>971105</v>
      </c>
      <c r="L184" s="89">
        <f t="shared" si="9"/>
        <v>29133150</v>
      </c>
      <c r="M184" s="90">
        <f>IF(B184="PROVINCIAS",Poblacion!E$205,Poblacion!E$204)</f>
        <v>0.81088813950820315</v>
      </c>
      <c r="N184" s="91">
        <f t="shared" si="10"/>
        <v>23.623725801513409</v>
      </c>
      <c r="O184" s="80">
        <v>0.8</v>
      </c>
      <c r="P184" s="80">
        <v>1</v>
      </c>
      <c r="Q184" s="91">
        <f t="shared" si="8"/>
        <v>18.898980641210727</v>
      </c>
    </row>
    <row r="185" spans="1:17" x14ac:dyDescent="0.25">
      <c r="A185" s="26">
        <v>184</v>
      </c>
      <c r="B185" s="4" t="s">
        <v>212</v>
      </c>
      <c r="C185" s="4" t="s">
        <v>201</v>
      </c>
      <c r="D185" s="1" t="s">
        <v>201</v>
      </c>
      <c r="E185" s="88" t="s">
        <v>445</v>
      </c>
      <c r="F185" s="88" t="s">
        <v>449</v>
      </c>
      <c r="G185" s="88" t="s">
        <v>451</v>
      </c>
      <c r="H185" s="88" t="s">
        <v>450</v>
      </c>
      <c r="I185" s="16">
        <v>30</v>
      </c>
      <c r="J185" s="16">
        <v>0</v>
      </c>
      <c r="K185" s="89">
        <f>VLOOKUP(D185,Poblacion!D$3:E$199,2,0)</f>
        <v>166150</v>
      </c>
      <c r="L185" s="89">
        <f t="shared" si="9"/>
        <v>4984500</v>
      </c>
      <c r="M185" s="90">
        <f>IF(B185="PROVINCIAS",Poblacion!E$205,Poblacion!E$204)</f>
        <v>0.81088813950820315</v>
      </c>
      <c r="N185" s="91">
        <f t="shared" si="10"/>
        <v>4.0418719313786386</v>
      </c>
      <c r="O185" s="80">
        <v>0.8</v>
      </c>
      <c r="P185" s="80">
        <v>0</v>
      </c>
      <c r="Q185" s="91">
        <f t="shared" si="8"/>
        <v>0</v>
      </c>
    </row>
    <row r="186" spans="1:17" x14ac:dyDescent="0.25">
      <c r="A186" s="26">
        <v>185</v>
      </c>
      <c r="B186" s="4" t="s">
        <v>212</v>
      </c>
      <c r="C186" s="4" t="s">
        <v>146</v>
      </c>
      <c r="D186" s="1" t="s">
        <v>151</v>
      </c>
      <c r="E186" s="88" t="s">
        <v>445</v>
      </c>
      <c r="F186" s="88" t="s">
        <v>449</v>
      </c>
      <c r="G186" s="88" t="s">
        <v>451</v>
      </c>
      <c r="H186" s="88" t="s">
        <v>450</v>
      </c>
      <c r="I186" s="16">
        <v>30</v>
      </c>
      <c r="J186" s="16">
        <v>0</v>
      </c>
      <c r="K186" s="89">
        <f>VLOOKUP(D186,Poblacion!D$3:E$199,2,0)</f>
        <v>74454</v>
      </c>
      <c r="L186" s="89">
        <f t="shared" si="9"/>
        <v>2233620</v>
      </c>
      <c r="M186" s="90">
        <f>IF(B186="PROVINCIAS",Poblacion!E$205,Poblacion!E$204)</f>
        <v>0.81088813950820315</v>
      </c>
      <c r="N186" s="91">
        <f t="shared" si="10"/>
        <v>1.8112159661683129</v>
      </c>
      <c r="O186" s="80">
        <v>0.8</v>
      </c>
      <c r="P186" s="80">
        <v>0</v>
      </c>
      <c r="Q186" s="91">
        <f t="shared" si="8"/>
        <v>0</v>
      </c>
    </row>
    <row r="187" spans="1:17" x14ac:dyDescent="0.25">
      <c r="A187" s="26">
        <v>186</v>
      </c>
      <c r="B187" s="4" t="s">
        <v>212</v>
      </c>
      <c r="C187" s="4" t="s">
        <v>73</v>
      </c>
      <c r="D187" s="1" t="s">
        <v>85</v>
      </c>
      <c r="E187" s="88" t="s">
        <v>445</v>
      </c>
      <c r="F187" s="88" t="s">
        <v>449</v>
      </c>
      <c r="G187" s="88" t="s">
        <v>451</v>
      </c>
      <c r="H187" s="88" t="s">
        <v>450</v>
      </c>
      <c r="I187" s="16">
        <v>30</v>
      </c>
      <c r="J187" s="16">
        <v>0</v>
      </c>
      <c r="K187" s="89">
        <f>VLOOKUP(D187,Poblacion!D$3:E$199,2,0)</f>
        <v>64973</v>
      </c>
      <c r="L187" s="89">
        <f t="shared" si="9"/>
        <v>1949190</v>
      </c>
      <c r="M187" s="90">
        <f>IF(B187="PROVINCIAS",Poblacion!E$205,Poblacion!E$204)</f>
        <v>0.81088813950820315</v>
      </c>
      <c r="N187" s="91">
        <f t="shared" si="10"/>
        <v>1.5805750526479947</v>
      </c>
      <c r="O187" s="80">
        <v>0.8</v>
      </c>
      <c r="P187" s="80">
        <v>0</v>
      </c>
      <c r="Q187" s="91">
        <f t="shared" si="8"/>
        <v>0</v>
      </c>
    </row>
    <row r="188" spans="1:17" x14ac:dyDescent="0.25">
      <c r="A188" s="26">
        <v>187</v>
      </c>
      <c r="B188" s="4" t="s">
        <v>212</v>
      </c>
      <c r="C188" s="4" t="s">
        <v>2</v>
      </c>
      <c r="D188" s="1" t="s">
        <v>9</v>
      </c>
      <c r="E188" s="88" t="s">
        <v>445</v>
      </c>
      <c r="F188" s="88" t="s">
        <v>449</v>
      </c>
      <c r="G188" s="88" t="s">
        <v>451</v>
      </c>
      <c r="H188" s="88" t="s">
        <v>450</v>
      </c>
      <c r="I188" s="16">
        <v>30</v>
      </c>
      <c r="J188" s="16">
        <v>0</v>
      </c>
      <c r="K188" s="89">
        <f>VLOOKUP(D188,Poblacion!D$3:E$199,2,0)</f>
        <v>118792</v>
      </c>
      <c r="L188" s="89">
        <f t="shared" si="9"/>
        <v>3563760</v>
      </c>
      <c r="M188" s="90">
        <f>IF(B188="PROVINCIAS",Poblacion!E$205,Poblacion!E$204)</f>
        <v>0.81088813950820315</v>
      </c>
      <c r="N188" s="91">
        <f t="shared" si="10"/>
        <v>2.8898107160537543</v>
      </c>
      <c r="O188" s="80">
        <v>0.8</v>
      </c>
      <c r="P188" s="80">
        <v>0</v>
      </c>
      <c r="Q188" s="91">
        <f t="shared" si="8"/>
        <v>0</v>
      </c>
    </row>
    <row r="189" spans="1:17" x14ac:dyDescent="0.25">
      <c r="A189" s="26">
        <v>188</v>
      </c>
      <c r="B189" s="4" t="s">
        <v>212</v>
      </c>
      <c r="C189" s="4" t="s">
        <v>47</v>
      </c>
      <c r="D189" s="1" t="s">
        <v>57</v>
      </c>
      <c r="E189" s="88" t="s">
        <v>445</v>
      </c>
      <c r="F189" s="88" t="s">
        <v>449</v>
      </c>
      <c r="G189" s="88" t="s">
        <v>451</v>
      </c>
      <c r="H189" s="88" t="s">
        <v>450</v>
      </c>
      <c r="I189" s="16">
        <v>30</v>
      </c>
      <c r="J189" s="16">
        <v>0</v>
      </c>
      <c r="K189" s="89">
        <f>VLOOKUP(D189,Poblacion!D$3:E$199,2,0)</f>
        <v>23532</v>
      </c>
      <c r="L189" s="89">
        <f t="shared" si="9"/>
        <v>705960</v>
      </c>
      <c r="M189" s="90">
        <f>IF(B189="PROVINCIAS",Poblacion!E$205,Poblacion!E$204)</f>
        <v>0.81088813950820315</v>
      </c>
      <c r="N189" s="91">
        <f t="shared" si="10"/>
        <v>0.57245459096721107</v>
      </c>
      <c r="O189" s="80">
        <v>0.8</v>
      </c>
      <c r="P189" s="80">
        <v>0</v>
      </c>
      <c r="Q189" s="91">
        <f t="shared" si="8"/>
        <v>0</v>
      </c>
    </row>
    <row r="190" spans="1:17" x14ac:dyDescent="0.25">
      <c r="A190" s="26">
        <v>189</v>
      </c>
      <c r="B190" s="4" t="s">
        <v>212</v>
      </c>
      <c r="C190" s="4" t="s">
        <v>47</v>
      </c>
      <c r="D190" s="1" t="s">
        <v>58</v>
      </c>
      <c r="E190" s="88" t="s">
        <v>445</v>
      </c>
      <c r="F190" s="88" t="s">
        <v>449</v>
      </c>
      <c r="G190" s="88" t="s">
        <v>451</v>
      </c>
      <c r="H190" s="88" t="s">
        <v>450</v>
      </c>
      <c r="I190" s="16">
        <v>30</v>
      </c>
      <c r="J190" s="16">
        <v>0</v>
      </c>
      <c r="K190" s="89">
        <f>VLOOKUP(D190,Poblacion!D$3:E$199,2,0)</f>
        <v>23288</v>
      </c>
      <c r="L190" s="89">
        <f t="shared" si="9"/>
        <v>698640</v>
      </c>
      <c r="M190" s="90">
        <f>IF(B190="PROVINCIAS",Poblacion!E$205,Poblacion!E$204)</f>
        <v>0.81088813950820315</v>
      </c>
      <c r="N190" s="91">
        <f t="shared" si="10"/>
        <v>0.56651888978601106</v>
      </c>
      <c r="O190" s="80">
        <v>0.8</v>
      </c>
      <c r="P190" s="80">
        <v>0</v>
      </c>
      <c r="Q190" s="91">
        <f t="shared" si="8"/>
        <v>0</v>
      </c>
    </row>
    <row r="191" spans="1:17" x14ac:dyDescent="0.25">
      <c r="A191" s="26">
        <v>190</v>
      </c>
      <c r="B191" s="4" t="s">
        <v>212</v>
      </c>
      <c r="C191" s="4" t="s">
        <v>120</v>
      </c>
      <c r="D191" s="1" t="s">
        <v>131</v>
      </c>
      <c r="E191" s="88" t="s">
        <v>445</v>
      </c>
      <c r="F191" s="88" t="s">
        <v>449</v>
      </c>
      <c r="G191" s="88" t="s">
        <v>451</v>
      </c>
      <c r="H191" s="88" t="s">
        <v>450</v>
      </c>
      <c r="I191" s="16">
        <v>30</v>
      </c>
      <c r="J191" s="16">
        <v>0</v>
      </c>
      <c r="K191" s="89">
        <f>VLOOKUP(D191,Poblacion!D$3:E$199,2,0)</f>
        <v>119847</v>
      </c>
      <c r="L191" s="89">
        <f t="shared" si="9"/>
        <v>3595410</v>
      </c>
      <c r="M191" s="90">
        <f>IF(B191="PROVINCIAS",Poblacion!E$205,Poblacion!E$204)</f>
        <v>0.81088813950820315</v>
      </c>
      <c r="N191" s="91">
        <f t="shared" si="10"/>
        <v>2.9154753256691883</v>
      </c>
      <c r="O191" s="80">
        <v>0.8</v>
      </c>
      <c r="P191" s="80">
        <v>0</v>
      </c>
      <c r="Q191" s="91">
        <f t="shared" si="8"/>
        <v>0</v>
      </c>
    </row>
    <row r="192" spans="1:17" x14ac:dyDescent="0.25">
      <c r="A192" s="26">
        <v>191</v>
      </c>
      <c r="B192" s="3" t="s">
        <v>212</v>
      </c>
      <c r="C192" s="3" t="s">
        <v>93</v>
      </c>
      <c r="D192" s="17" t="s">
        <v>104</v>
      </c>
      <c r="E192" s="114" t="s">
        <v>445</v>
      </c>
      <c r="F192" s="114" t="s">
        <v>449</v>
      </c>
      <c r="G192" s="114" t="s">
        <v>451</v>
      </c>
      <c r="H192" s="114" t="s">
        <v>450</v>
      </c>
      <c r="I192" s="115">
        <v>30</v>
      </c>
      <c r="J192" s="115">
        <v>0</v>
      </c>
      <c r="K192" s="116">
        <f>VLOOKUP(D192,Poblacion!D$3:E$199,2,0)</f>
        <v>33055</v>
      </c>
      <c r="L192" s="116">
        <f t="shared" si="9"/>
        <v>991650</v>
      </c>
      <c r="M192" s="117">
        <f>IF(B192="PROVINCIAS",Poblacion!E$205,Poblacion!E$204)</f>
        <v>0.81088813950820315</v>
      </c>
      <c r="N192" s="80">
        <f t="shared" si="10"/>
        <v>0.80411722354330961</v>
      </c>
      <c r="O192" s="80">
        <v>0.8</v>
      </c>
      <c r="P192" s="80">
        <v>0</v>
      </c>
      <c r="Q192" s="91">
        <f t="shared" si="8"/>
        <v>0</v>
      </c>
    </row>
    <row r="193" spans="1:17" x14ac:dyDescent="0.25">
      <c r="A193" s="26">
        <v>192</v>
      </c>
      <c r="B193" s="4" t="s">
        <v>212</v>
      </c>
      <c r="C193" s="4" t="s">
        <v>110</v>
      </c>
      <c r="D193" s="1" t="s">
        <v>118</v>
      </c>
      <c r="E193" s="88" t="s">
        <v>445</v>
      </c>
      <c r="F193" s="88" t="s">
        <v>449</v>
      </c>
      <c r="G193" s="88" t="s">
        <v>451</v>
      </c>
      <c r="H193" s="88" t="s">
        <v>450</v>
      </c>
      <c r="I193" s="16">
        <v>30</v>
      </c>
      <c r="J193" s="16">
        <v>0</v>
      </c>
      <c r="K193" s="89">
        <f>VLOOKUP(D193,Poblacion!D$3:E$199,2,0)</f>
        <v>41381</v>
      </c>
      <c r="L193" s="89">
        <f t="shared" si="9"/>
        <v>1241430</v>
      </c>
      <c r="M193" s="90">
        <f>IF(B193="PROVINCIAS",Poblacion!E$205,Poblacion!E$204)</f>
        <v>0.81088813950820315</v>
      </c>
      <c r="N193" s="91">
        <f t="shared" si="10"/>
        <v>1.0066608630296687</v>
      </c>
      <c r="O193" s="91">
        <v>0.8</v>
      </c>
      <c r="P193" s="80">
        <v>0</v>
      </c>
      <c r="Q193" s="91">
        <f t="shared" si="8"/>
        <v>0</v>
      </c>
    </row>
    <row r="194" spans="1:17" x14ac:dyDescent="0.25">
      <c r="A194" s="26">
        <v>193</v>
      </c>
      <c r="B194" s="118" t="s">
        <v>212</v>
      </c>
      <c r="C194" s="118" t="s">
        <v>136</v>
      </c>
      <c r="D194" s="119" t="s">
        <v>145</v>
      </c>
      <c r="E194" s="120" t="s">
        <v>445</v>
      </c>
      <c r="F194" s="120" t="s">
        <v>449</v>
      </c>
      <c r="G194" s="120" t="s">
        <v>451</v>
      </c>
      <c r="H194" s="120" t="s">
        <v>450</v>
      </c>
      <c r="I194" s="121">
        <v>30</v>
      </c>
      <c r="J194" s="121">
        <v>0</v>
      </c>
      <c r="K194" s="122">
        <f>VLOOKUP(D194,Poblacion!D$3:E$199,2,0)</f>
        <v>27436</v>
      </c>
      <c r="L194" s="122">
        <f t="shared" si="9"/>
        <v>823080</v>
      </c>
      <c r="M194" s="123">
        <f>IF(B194="PROVINCIAS",Poblacion!E$205,Poblacion!E$204)</f>
        <v>0.81088813950820315</v>
      </c>
      <c r="N194" s="124">
        <f t="shared" si="10"/>
        <v>0.66742580986641187</v>
      </c>
      <c r="O194" s="125">
        <v>0.8</v>
      </c>
      <c r="P194" s="80">
        <v>0</v>
      </c>
      <c r="Q194" s="91">
        <f t="shared" si="8"/>
        <v>0</v>
      </c>
    </row>
    <row r="195" spans="1:17" x14ac:dyDescent="0.25">
      <c r="A195" s="26">
        <v>194</v>
      </c>
      <c r="B195" s="4" t="s">
        <v>212</v>
      </c>
      <c r="C195" s="4" t="s">
        <v>10</v>
      </c>
      <c r="D195" s="1" t="s">
        <v>30</v>
      </c>
      <c r="E195" s="88" t="s">
        <v>445</v>
      </c>
      <c r="F195" s="88" t="s">
        <v>449</v>
      </c>
      <c r="G195" s="88" t="s">
        <v>451</v>
      </c>
      <c r="H195" s="88" t="s">
        <v>450</v>
      </c>
      <c r="I195" s="16">
        <v>30</v>
      </c>
      <c r="J195" s="16">
        <v>0</v>
      </c>
      <c r="K195" s="89">
        <f>VLOOKUP(D195,Poblacion!D$3:E$199,2,0)</f>
        <v>58949</v>
      </c>
      <c r="L195" s="89">
        <f t="shared" si="9"/>
        <v>1768470</v>
      </c>
      <c r="M195" s="90">
        <f>IF(B195="PROVINCIAS",Poblacion!E$205,Poblacion!E$204)</f>
        <v>0.81088813950820315</v>
      </c>
      <c r="N195" s="91">
        <f t="shared" si="10"/>
        <v>1.434031348076072</v>
      </c>
      <c r="O195" s="80">
        <v>0.8</v>
      </c>
      <c r="P195" s="80">
        <v>0</v>
      </c>
      <c r="Q195" s="91">
        <f t="shared" ref="Q195:Q200" si="11">IF(J195=1,N195*O195,N195*O195*P195)</f>
        <v>0</v>
      </c>
    </row>
    <row r="196" spans="1:17" x14ac:dyDescent="0.25">
      <c r="A196" s="26">
        <v>195</v>
      </c>
      <c r="B196" s="4" t="s">
        <v>212</v>
      </c>
      <c r="C196" s="4" t="s">
        <v>173</v>
      </c>
      <c r="D196" s="1" t="s">
        <v>185</v>
      </c>
      <c r="E196" s="88" t="s">
        <v>445</v>
      </c>
      <c r="F196" s="88" t="s">
        <v>449</v>
      </c>
      <c r="G196" s="88" t="s">
        <v>451</v>
      </c>
      <c r="H196" s="88" t="s">
        <v>450</v>
      </c>
      <c r="I196" s="16">
        <v>30</v>
      </c>
      <c r="J196" s="16">
        <v>0</v>
      </c>
      <c r="K196" s="89">
        <f>VLOOKUP(D196,Poblacion!D$3:E$199,2,0)</f>
        <v>47421</v>
      </c>
      <c r="L196" s="89">
        <f t="shared" si="9"/>
        <v>1422630</v>
      </c>
      <c r="M196" s="90">
        <f>IF(B196="PROVINCIAS",Poblacion!E$205,Poblacion!E$204)</f>
        <v>0.81088813950820315</v>
      </c>
      <c r="N196" s="91">
        <f t="shared" si="10"/>
        <v>1.153593793908555</v>
      </c>
      <c r="O196" s="80">
        <v>0.8</v>
      </c>
      <c r="P196" s="80">
        <v>0</v>
      </c>
      <c r="Q196" s="91">
        <f t="shared" si="11"/>
        <v>0</v>
      </c>
    </row>
    <row r="197" spans="1:17" x14ac:dyDescent="0.25">
      <c r="A197" s="26">
        <v>196</v>
      </c>
      <c r="B197" s="4" t="s">
        <v>212</v>
      </c>
      <c r="C197" s="4" t="s">
        <v>201</v>
      </c>
      <c r="D197" s="1" t="s">
        <v>203</v>
      </c>
      <c r="E197" s="88" t="s">
        <v>445</v>
      </c>
      <c r="F197" s="88" t="s">
        <v>449</v>
      </c>
      <c r="G197" s="88" t="s">
        <v>451</v>
      </c>
      <c r="H197" s="88" t="s">
        <v>450</v>
      </c>
      <c r="I197" s="16">
        <v>30</v>
      </c>
      <c r="J197" s="16">
        <v>0</v>
      </c>
      <c r="K197" s="89">
        <f>VLOOKUP(D197,Poblacion!D$3:E$199,2,0)</f>
        <v>54312</v>
      </c>
      <c r="L197" s="89">
        <f t="shared" si="9"/>
        <v>1629360</v>
      </c>
      <c r="M197" s="90">
        <f>IF(B197="PROVINCIAS",Poblacion!E$205,Poblacion!E$204)</f>
        <v>0.81088813950820315</v>
      </c>
      <c r="N197" s="91">
        <f t="shared" si="10"/>
        <v>1.3212286989890858</v>
      </c>
      <c r="O197" s="80">
        <v>0.8</v>
      </c>
      <c r="P197" s="80">
        <v>0</v>
      </c>
      <c r="Q197" s="91">
        <f t="shared" si="11"/>
        <v>0</v>
      </c>
    </row>
    <row r="198" spans="1:17" x14ac:dyDescent="0.25">
      <c r="A198" s="26">
        <v>197</v>
      </c>
      <c r="B198" s="4" t="s">
        <v>214</v>
      </c>
      <c r="C198" s="5" t="s">
        <v>72</v>
      </c>
      <c r="D198" s="1" t="s">
        <v>72</v>
      </c>
      <c r="E198" s="88" t="s">
        <v>446</v>
      </c>
      <c r="F198" s="88" t="s">
        <v>447</v>
      </c>
      <c r="G198" s="88" t="s">
        <v>456</v>
      </c>
      <c r="H198" s="88" t="s">
        <v>448</v>
      </c>
      <c r="I198" s="16">
        <v>30</v>
      </c>
      <c r="J198" s="16">
        <v>0</v>
      </c>
      <c r="K198" s="89">
        <f>VLOOKUP(D198,Poblacion!D$3:E$199,2,0)</f>
        <v>1028144</v>
      </c>
      <c r="L198" s="89">
        <f t="shared" si="9"/>
        <v>30844320</v>
      </c>
      <c r="M198" s="90">
        <f>IF(B198="PROVINCIAS",Poblacion!E$205,Poblacion!E$204)</f>
        <v>1.4028364813491916</v>
      </c>
      <c r="N198" s="91">
        <f t="shared" si="10"/>
        <v>43.269537338408497</v>
      </c>
      <c r="O198" s="80">
        <v>0.8</v>
      </c>
      <c r="P198" s="80">
        <v>1</v>
      </c>
      <c r="Q198" s="91">
        <f t="shared" si="11"/>
        <v>34.615629870726799</v>
      </c>
    </row>
    <row r="199" spans="1:17" x14ac:dyDescent="0.25">
      <c r="A199" s="26">
        <v>198</v>
      </c>
      <c r="B199" s="4" t="s">
        <v>214</v>
      </c>
      <c r="C199" s="4" t="s">
        <v>136</v>
      </c>
      <c r="D199" s="1" t="s">
        <v>136</v>
      </c>
      <c r="E199" s="88" t="s">
        <v>446</v>
      </c>
      <c r="F199" s="114" t="s">
        <v>447</v>
      </c>
      <c r="G199" s="88" t="s">
        <v>456</v>
      </c>
      <c r="H199" s="114" t="s">
        <v>448</v>
      </c>
      <c r="I199" s="115">
        <v>30</v>
      </c>
      <c r="J199" s="115">
        <v>0</v>
      </c>
      <c r="K199" s="116">
        <f>VLOOKUP(D199,Poblacion!D$3:E$199,2,0)</f>
        <v>9031640</v>
      </c>
      <c r="L199" s="116">
        <f t="shared" si="9"/>
        <v>270949200</v>
      </c>
      <c r="M199" s="117">
        <f>IF(B199="PROVINCIAS",Poblacion!E$205,Poblacion!E$204)</f>
        <v>1.4028364813491916</v>
      </c>
      <c r="N199" s="80">
        <f t="shared" si="10"/>
        <v>380.09742235237837</v>
      </c>
      <c r="O199" s="80">
        <v>0.8</v>
      </c>
      <c r="P199" s="80">
        <v>1</v>
      </c>
      <c r="Q199" s="91">
        <f t="shared" si="11"/>
        <v>304.0779378819027</v>
      </c>
    </row>
    <row r="200" spans="1:17" x14ac:dyDescent="0.25">
      <c r="A200" s="26">
        <v>199</v>
      </c>
      <c r="B200" s="4" t="s">
        <v>212</v>
      </c>
      <c r="C200" s="4" t="s">
        <v>110</v>
      </c>
      <c r="D200" s="1" t="s">
        <v>118</v>
      </c>
      <c r="E200" s="88" t="s">
        <v>454</v>
      </c>
      <c r="F200" s="88" t="s">
        <v>453</v>
      </c>
      <c r="G200" s="88" t="s">
        <v>455</v>
      </c>
      <c r="H200" s="113">
        <v>46917</v>
      </c>
      <c r="I200" s="16">
        <v>30</v>
      </c>
      <c r="J200" s="16">
        <v>0</v>
      </c>
      <c r="K200" s="89">
        <f>VLOOKUP(D200,Poblacion!D$3:E$199,2,0)</f>
        <v>41381</v>
      </c>
      <c r="L200" s="89">
        <f t="shared" ref="L200" si="12">I200*K200</f>
        <v>1241430</v>
      </c>
      <c r="M200" s="90">
        <f>IF(B200="PROVINCIAS",Poblacion!E$205,Poblacion!E$204)</f>
        <v>0.81088813950820315</v>
      </c>
      <c r="N200" s="91">
        <f t="shared" ref="N200" si="13">L200*M200/1000000</f>
        <v>1.0066608630296687</v>
      </c>
      <c r="O200" s="91">
        <v>0.8</v>
      </c>
      <c r="P200" s="91">
        <v>1</v>
      </c>
      <c r="Q200" s="91">
        <f t="shared" si="11"/>
        <v>0.80532869042373501</v>
      </c>
    </row>
  </sheetData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Q22" sqref="Q22"/>
    </sheetView>
  </sheetViews>
  <sheetFormatPr baseColWidth="10" defaultRowHeight="15" x14ac:dyDescent="0.25"/>
  <cols>
    <col min="1" max="1" width="11.42578125" style="11"/>
    <col min="2" max="2" width="18.7109375" customWidth="1"/>
    <col min="3" max="3" width="21.28515625" customWidth="1"/>
    <col min="4" max="4" width="15.140625" hidden="1" customWidth="1"/>
    <col min="5" max="7" width="13.28515625" hidden="1" customWidth="1"/>
    <col min="8" max="8" width="19.42578125" hidden="1" customWidth="1"/>
    <col min="9" max="9" width="14.42578125" style="11" hidden="1" customWidth="1"/>
    <col min="10" max="10" width="15.5703125" style="11" hidden="1" customWidth="1"/>
    <col min="11" max="11" width="14.140625" style="11" hidden="1" customWidth="1"/>
    <col min="12" max="12" width="15.5703125" style="11" hidden="1" customWidth="1"/>
    <col min="13" max="13" width="14.42578125" style="11" hidden="1" customWidth="1"/>
    <col min="14" max="15" width="12.28515625" customWidth="1"/>
    <col min="16" max="16" width="13.7109375" customWidth="1"/>
  </cols>
  <sheetData>
    <row r="1" spans="1:16" x14ac:dyDescent="0.25">
      <c r="B1" s="11"/>
      <c r="C1" s="11"/>
      <c r="D1" s="11"/>
      <c r="E1" s="11"/>
      <c r="F1" s="11"/>
      <c r="G1" s="11"/>
      <c r="H1" s="11"/>
      <c r="N1" s="11"/>
      <c r="O1" s="11"/>
      <c r="P1" s="11"/>
    </row>
    <row r="2" spans="1:16" ht="32.25" customHeight="1" thickBot="1" x14ac:dyDescent="0.3">
      <c r="A2" s="12"/>
      <c r="B2" s="144" t="s">
        <v>458</v>
      </c>
      <c r="C2" s="144"/>
      <c r="D2" s="144"/>
      <c r="E2" s="144"/>
      <c r="F2" s="144"/>
      <c r="G2" s="144"/>
      <c r="H2" s="144"/>
      <c r="I2" s="79"/>
      <c r="M2" s="50"/>
      <c r="N2" s="11"/>
      <c r="O2" s="11"/>
      <c r="P2" s="11"/>
    </row>
    <row r="3" spans="1:16" s="14" customFormat="1" ht="22.5" customHeight="1" thickBot="1" x14ac:dyDescent="0.3">
      <c r="A3" s="13"/>
      <c r="B3" s="150" t="s">
        <v>426</v>
      </c>
      <c r="C3" s="145" t="s">
        <v>441</v>
      </c>
      <c r="D3" s="151" t="s">
        <v>211</v>
      </c>
      <c r="E3" s="152"/>
      <c r="F3" s="151" t="s">
        <v>212</v>
      </c>
      <c r="G3" s="152"/>
      <c r="H3" s="153" t="s">
        <v>421</v>
      </c>
      <c r="I3" s="147" t="s">
        <v>459</v>
      </c>
      <c r="J3" s="148"/>
      <c r="K3" s="148"/>
      <c r="L3" s="148"/>
      <c r="M3" s="148"/>
      <c r="N3" s="148"/>
      <c r="O3" s="148"/>
      <c r="P3" s="149"/>
    </row>
    <row r="4" spans="1:16" ht="36" customHeight="1" thickBot="1" x14ac:dyDescent="0.3">
      <c r="B4" s="150"/>
      <c r="C4" s="145"/>
      <c r="D4" s="110" t="s">
        <v>210</v>
      </c>
      <c r="E4" s="109" t="s">
        <v>209</v>
      </c>
      <c r="F4" s="110" t="s">
        <v>210</v>
      </c>
      <c r="G4" s="109" t="s">
        <v>209</v>
      </c>
      <c r="H4" s="153"/>
      <c r="I4" s="129" t="s">
        <v>435</v>
      </c>
      <c r="J4" s="130" t="s">
        <v>436</v>
      </c>
      <c r="K4" s="130" t="s">
        <v>437</v>
      </c>
      <c r="L4" s="130" t="s">
        <v>438</v>
      </c>
      <c r="M4" s="130" t="s">
        <v>417</v>
      </c>
      <c r="N4" s="131" t="s">
        <v>439</v>
      </c>
      <c r="O4" s="131" t="s">
        <v>440</v>
      </c>
      <c r="P4" s="132" t="s">
        <v>417</v>
      </c>
    </row>
    <row r="5" spans="1:16" ht="19.5" customHeight="1" x14ac:dyDescent="0.25">
      <c r="A5" s="146" t="s">
        <v>452</v>
      </c>
      <c r="B5" s="98" t="s">
        <v>445</v>
      </c>
      <c r="C5" s="99" t="s">
        <v>449</v>
      </c>
      <c r="D5" s="107">
        <f>COUNTIFS('ASIGNACIÓN DE ESPECTRO '!F:F,RESUMEN!C5,'ASIGNACIÓN DE ESPECTRO '!B:B,"LIMA",'ASIGNACIÓN DE ESPECTRO '!I:I,"&gt;0")</f>
        <v>2</v>
      </c>
      <c r="E5" s="101">
        <f>SUMIFS('ASIGNACIÓN DE ESPECTRO '!I:I,'ASIGNACIÓN DE ESPECTRO '!F:F,RESUMEN!C5,'ASIGNACIÓN DE ESPECTRO '!B:B,"LIMA")</f>
        <v>60</v>
      </c>
      <c r="F5" s="100">
        <f>COUNTIFS('ASIGNACIÓN DE ESPECTRO '!F:F,RESUMEN!C5,'ASIGNACIÓN DE ESPECTRO '!B:B,"PROVINCIAS",'ASIGNACIÓN DE ESPECTRO '!I:I,"&gt;0")</f>
        <v>194</v>
      </c>
      <c r="G5" s="102">
        <f>SUMIFS('ASIGNACIÓN DE ESPECTRO '!I:I,'ASIGNACIÓN DE ESPECTRO '!F:F,RESUMEN!C5,'ASIGNACIÓN DE ESPECTRO '!B:B,"PROVINCIAS")</f>
        <v>5820</v>
      </c>
      <c r="H5" s="133">
        <f>E5+G5</f>
        <v>5880</v>
      </c>
      <c r="I5" s="135">
        <f>SUMIFS('ASIGNACIÓN DE ESPECTRO '!Q:Q,'ASIGNACIÓN DE ESPECTRO '!B:B,"LIMA",'ASIGNACIÓN DE ESPECTRO '!F:F,RESUMEN!C5,'ASIGNACIÓN DE ESPECTRO '!J:J,1)</f>
        <v>0</v>
      </c>
      <c r="J5" s="103">
        <f>SUMIFS('ASIGNACIÓN DE ESPECTRO '!Q:Q,'ASIGNACIÓN DE ESPECTRO '!B:B,"PROVINCIAS",'ASIGNACIÓN DE ESPECTRO '!F:F,RESUMEN!C5,'ASIGNACIÓN DE ESPECTRO '!J:J,1)</f>
        <v>0</v>
      </c>
      <c r="K5" s="103">
        <f>SUMIFS('ASIGNACIÓN DE ESPECTRO '!Q:Q,'ASIGNACIÓN DE ESPECTRO '!B:B,"LIMA",'ASIGNACIÓN DE ESPECTRO '!F:F,RESUMEN!C5,'ASIGNACIÓN DE ESPECTRO '!J:J,0)</f>
        <v>338.69356775262952</v>
      </c>
      <c r="L5" s="103">
        <f>SUMIFS('ASIGNACIÓN DE ESPECTRO '!Q:Q,'ASIGNACIÓN DE ESPECTRO '!B:B,"PROVINCIAS",'ASIGNACIÓN DE ESPECTRO '!F:F,RESUMEN!C5,'ASIGNACIÓN DE ESPECTRO '!J:J,0)</f>
        <v>69.841717610580147</v>
      </c>
      <c r="M5" s="111">
        <f>SUM(I5:L5)</f>
        <v>408.53528536320965</v>
      </c>
      <c r="N5" s="104">
        <f>SUM(I5:J5)</f>
        <v>0</v>
      </c>
      <c r="O5" s="104">
        <f>SUM(K5:L5)</f>
        <v>408.53528536320965</v>
      </c>
      <c r="P5" s="141">
        <f>N5+O5</f>
        <v>408.53528536320965</v>
      </c>
    </row>
    <row r="6" spans="1:16" ht="19.5" customHeight="1" x14ac:dyDescent="0.25">
      <c r="A6" s="146"/>
      <c r="B6" s="105" t="s">
        <v>446</v>
      </c>
      <c r="C6" s="106" t="s">
        <v>447</v>
      </c>
      <c r="D6" s="108">
        <f>COUNTIFS('ASIGNACIÓN DE ESPECTRO '!F:F,RESUMEN!C6,'ASIGNACIÓN DE ESPECTRO '!B:B,"LIMA",'ASIGNACIÓN DE ESPECTRO '!I:I,"&gt;0")</f>
        <v>2</v>
      </c>
      <c r="E6" s="96">
        <f>SUMIFS('ASIGNACIÓN DE ESPECTRO '!I:I,'ASIGNACIÓN DE ESPECTRO '!F:F,RESUMEN!C6,'ASIGNACIÓN DE ESPECTRO '!B:B,"LIMA")</f>
        <v>60</v>
      </c>
      <c r="F6" s="95">
        <f>COUNTIFS('ASIGNACIÓN DE ESPECTRO '!F:F,RESUMEN!C6,'ASIGNACIÓN DE ESPECTRO '!B:B,"PROVINCIAS",'ASIGNACIÓN DE ESPECTRO '!I:I,"&gt;0")</f>
        <v>0</v>
      </c>
      <c r="G6" s="97">
        <f>SUMIFS('ASIGNACIÓN DE ESPECTRO '!I:I,'ASIGNACIÓN DE ESPECTRO '!F:F,RESUMEN!C6,'ASIGNACIÓN DE ESPECTRO '!B:B,"PROVINCIAS")</f>
        <v>0</v>
      </c>
      <c r="H6" s="134">
        <f t="shared" ref="H6" si="0">E6+G6</f>
        <v>60</v>
      </c>
      <c r="I6" s="136">
        <f>SUMIFS('ASIGNACIÓN DE ESPECTRO '!Q:Q,'ASIGNACIÓN DE ESPECTRO '!B:B,"LIMA",'ASIGNACIÓN DE ESPECTRO '!F:F,RESUMEN!C6,'ASIGNACIÓN DE ESPECTRO '!J:J,1)</f>
        <v>0</v>
      </c>
      <c r="J6" s="15">
        <f>SUMIFS('ASIGNACIÓN DE ESPECTRO '!Q:Q,'ASIGNACIÓN DE ESPECTRO '!B:B,"PROVINCIAS",'ASIGNACIÓN DE ESPECTRO '!F:F,RESUMEN!C6,'ASIGNACIÓN DE ESPECTRO '!J:J,1)</f>
        <v>0</v>
      </c>
      <c r="K6" s="15">
        <f>SUMIFS('ASIGNACIÓN DE ESPECTRO '!Q:Q,'ASIGNACIÓN DE ESPECTRO '!B:B,"LIMA",'ASIGNACIÓN DE ESPECTRO '!F:F,RESUMEN!C6,'ASIGNACIÓN DE ESPECTRO '!J:J,0)</f>
        <v>338.69356775262952</v>
      </c>
      <c r="L6" s="15">
        <f>SUMIFS('ASIGNACIÓN DE ESPECTRO '!Q:Q,'ASIGNACIÓN DE ESPECTRO '!B:B,"PROVINCIAS",'ASIGNACIÓN DE ESPECTRO '!F:F,RESUMEN!C6,'ASIGNACIÓN DE ESPECTRO '!J:J,0)</f>
        <v>0</v>
      </c>
      <c r="M6" s="93">
        <f t="shared" ref="M6" si="1">SUM(I6:L6)</f>
        <v>338.69356775262952</v>
      </c>
      <c r="N6" s="92">
        <f t="shared" ref="N6" si="2">SUM(I6:J6)</f>
        <v>0</v>
      </c>
      <c r="O6" s="92">
        <f>SUM(K6:L6)</f>
        <v>338.69356775262952</v>
      </c>
      <c r="P6" s="142">
        <f t="shared" ref="P6:P8" si="3">N6+O6</f>
        <v>338.69356775262952</v>
      </c>
    </row>
    <row r="7" spans="1:16" ht="19.5" customHeight="1" thickBot="1" x14ac:dyDescent="0.3">
      <c r="A7" s="126"/>
      <c r="B7" s="51" t="s">
        <v>454</v>
      </c>
      <c r="C7" s="51" t="s">
        <v>453</v>
      </c>
      <c r="D7" s="108">
        <f>COUNTIFS('ASIGNACIÓN DE ESPECTRO '!F:F,RESUMEN!C7,'ASIGNACIÓN DE ESPECTRO '!B:B,"LIMA",'ASIGNACIÓN DE ESPECTRO '!I:I,"&gt;0")</f>
        <v>0</v>
      </c>
      <c r="E7" s="96">
        <f>SUMIFS('ASIGNACIÓN DE ESPECTRO '!I:I,'ASIGNACIÓN DE ESPECTRO '!F:F,RESUMEN!C7,'ASIGNACIÓN DE ESPECTRO '!B:B,"LIMA")</f>
        <v>0</v>
      </c>
      <c r="F7" s="95">
        <f>COUNTIFS('ASIGNACIÓN DE ESPECTRO '!F:F,RESUMEN!C7,'ASIGNACIÓN DE ESPECTRO '!B:B,"PROVINCIAS",'ASIGNACIÓN DE ESPECTRO '!I:I,"&gt;0")</f>
        <v>1</v>
      </c>
      <c r="G7" s="97">
        <f>SUMIFS('ASIGNACIÓN DE ESPECTRO '!I:I,'ASIGNACIÓN DE ESPECTRO '!F:F,RESUMEN!C7,'ASIGNACIÓN DE ESPECTRO '!B:B,"PROVINCIAS")</f>
        <v>30</v>
      </c>
      <c r="H7" s="134">
        <f t="shared" ref="H7" si="4">E7+G7</f>
        <v>30</v>
      </c>
      <c r="I7" s="137">
        <f>SUMIFS('ASIGNACIÓN DE ESPECTRO '!Q:Q,'ASIGNACIÓN DE ESPECTRO '!B:B,"LIMA",'ASIGNACIÓN DE ESPECTRO '!F:F,RESUMEN!C7,'ASIGNACIÓN DE ESPECTRO '!J:J,1)</f>
        <v>0</v>
      </c>
      <c r="J7" s="138">
        <f>SUMIFS('ASIGNACIÓN DE ESPECTRO '!Q:Q,'ASIGNACIÓN DE ESPECTRO '!B:B,"PROVINCIAS",'ASIGNACIÓN DE ESPECTRO '!F:F,RESUMEN!C7,'ASIGNACIÓN DE ESPECTRO '!J:J,1)</f>
        <v>0</v>
      </c>
      <c r="K7" s="138">
        <f>SUMIFS('ASIGNACIÓN DE ESPECTRO '!Q:Q,'ASIGNACIÓN DE ESPECTRO '!B:B,"LIMA",'ASIGNACIÓN DE ESPECTRO '!F:F,RESUMEN!C7,'ASIGNACIÓN DE ESPECTRO '!J:J,0)</f>
        <v>0</v>
      </c>
      <c r="L7" s="138">
        <f>SUMIFS('ASIGNACIÓN DE ESPECTRO '!Q:Q,'ASIGNACIÓN DE ESPECTRO '!B:B,"PROVINCIAS",'ASIGNACIÓN DE ESPECTRO '!F:F,RESUMEN!C7,'ASIGNACIÓN DE ESPECTRO '!J:J,0)</f>
        <v>0.80532869042373501</v>
      </c>
      <c r="M7" s="139">
        <f t="shared" ref="M7" si="5">SUM(I7:L7)</f>
        <v>0.80532869042373501</v>
      </c>
      <c r="N7" s="140">
        <f t="shared" ref="N7" si="6">SUM(I7:J7)</f>
        <v>0</v>
      </c>
      <c r="O7" s="140">
        <f>SUM(K7:L7)</f>
        <v>0.80532869042373501</v>
      </c>
      <c r="P7" s="143">
        <f t="shared" si="3"/>
        <v>0.80532869042373501</v>
      </c>
    </row>
    <row r="8" spans="1:16" ht="19.5" customHeight="1" x14ac:dyDescent="0.25">
      <c r="A8" s="18"/>
      <c r="B8" s="127" t="s">
        <v>460</v>
      </c>
      <c r="C8" s="94"/>
      <c r="D8" s="76"/>
      <c r="E8" s="77">
        <f>SUM(E5:E6)</f>
        <v>120</v>
      </c>
      <c r="F8" s="78"/>
      <c r="G8" s="77">
        <f t="shared" ref="G8:N8" si="7">SUM(G5:G6)</f>
        <v>5820</v>
      </c>
      <c r="H8" s="77">
        <f t="shared" si="7"/>
        <v>5940</v>
      </c>
      <c r="I8" s="128">
        <f t="shared" si="7"/>
        <v>0</v>
      </c>
      <c r="J8" s="128">
        <f t="shared" si="7"/>
        <v>0</v>
      </c>
      <c r="K8" s="128">
        <f t="shared" si="7"/>
        <v>677.38713550525904</v>
      </c>
      <c r="L8" s="128">
        <f t="shared" si="7"/>
        <v>69.841717610580147</v>
      </c>
      <c r="M8" s="128">
        <f t="shared" si="7"/>
        <v>747.22885311583923</v>
      </c>
      <c r="N8" s="128">
        <f t="shared" si="7"/>
        <v>0</v>
      </c>
      <c r="O8" s="128">
        <f>SUM(O5:O6)</f>
        <v>747.22885311583923</v>
      </c>
      <c r="P8" s="128">
        <f t="shared" si="3"/>
        <v>747.22885311583923</v>
      </c>
    </row>
    <row r="9" spans="1:16" s="11" customFormat="1" x14ac:dyDescent="0.25"/>
    <row r="10" spans="1:16" x14ac:dyDescent="0.25">
      <c r="A10"/>
      <c r="B10" s="11"/>
      <c r="C10" s="11"/>
      <c r="D10" s="11"/>
      <c r="E10" s="11"/>
      <c r="F10" s="11"/>
      <c r="G10" s="53"/>
      <c r="H10" s="53"/>
    </row>
    <row r="11" spans="1:16" x14ac:dyDescent="0.25">
      <c r="G11" s="53"/>
      <c r="H11" s="53"/>
    </row>
    <row r="12" spans="1:16" x14ac:dyDescent="0.25">
      <c r="G12" s="53"/>
      <c r="H12" s="53"/>
    </row>
    <row r="13" spans="1:16" x14ac:dyDescent="0.25">
      <c r="G13" s="53"/>
      <c r="H13" s="53"/>
    </row>
    <row r="26" spans="7:8" x14ac:dyDescent="0.25">
      <c r="G26" s="86"/>
      <c r="H26" s="87"/>
    </row>
    <row r="27" spans="7:8" x14ac:dyDescent="0.25">
      <c r="G27" s="11"/>
      <c r="H27" s="11"/>
    </row>
  </sheetData>
  <mergeCells count="8">
    <mergeCell ref="B2:H2"/>
    <mergeCell ref="C3:C4"/>
    <mergeCell ref="A5:A6"/>
    <mergeCell ref="I3:P3"/>
    <mergeCell ref="B3:B4"/>
    <mergeCell ref="D3:E3"/>
    <mergeCell ref="F3:G3"/>
    <mergeCell ref="H3:H4"/>
  </mergeCells>
  <pageMargins left="0.7" right="0.7" top="0.75" bottom="0.75" header="0.3" footer="0.3"/>
  <pageSetup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5"/>
  <sheetViews>
    <sheetView topLeftCell="A187" workbookViewId="0">
      <selection activeCell="D22" sqref="D22"/>
    </sheetView>
  </sheetViews>
  <sheetFormatPr baseColWidth="10" defaultColWidth="11.42578125" defaultRowHeight="12.75" x14ac:dyDescent="0.2"/>
  <cols>
    <col min="1" max="1" width="8" style="29" customWidth="1"/>
    <col min="2" max="2" width="13.28515625" style="7" customWidth="1"/>
    <col min="3" max="3" width="14.5703125" style="7" customWidth="1"/>
    <col min="4" max="4" width="21" style="7" bestFit="1" customWidth="1"/>
    <col min="5" max="5" width="14.28515625" style="7" customWidth="1"/>
    <col min="6" max="6" width="11.28515625" style="29" customWidth="1"/>
    <col min="7" max="7" width="15" style="7" customWidth="1"/>
    <col min="8" max="8" width="11.42578125" style="7"/>
    <col min="9" max="9" width="15.42578125" style="10" customWidth="1"/>
    <col min="10" max="16384" width="11.42578125" style="7"/>
  </cols>
  <sheetData>
    <row r="1" spans="1:9" ht="12.75" customHeight="1" x14ac:dyDescent="0.2">
      <c r="B1" s="6" t="s">
        <v>215</v>
      </c>
      <c r="C1" s="6"/>
      <c r="D1" s="6"/>
      <c r="E1" s="6" t="s">
        <v>208</v>
      </c>
      <c r="F1" s="29">
        <v>1.73</v>
      </c>
    </row>
    <row r="2" spans="1:9" ht="12.75" customHeight="1" thickBot="1" x14ac:dyDescent="0.25">
      <c r="B2" s="30"/>
      <c r="C2" s="30"/>
      <c r="D2" s="30"/>
      <c r="E2" s="30"/>
    </row>
    <row r="3" spans="1:9" ht="31.5" customHeight="1" thickBot="1" x14ac:dyDescent="0.25">
      <c r="A3" s="60" t="s">
        <v>416</v>
      </c>
      <c r="B3" s="60" t="s">
        <v>216</v>
      </c>
      <c r="C3" s="61" t="s">
        <v>418</v>
      </c>
      <c r="D3" s="61" t="s">
        <v>1</v>
      </c>
      <c r="E3" s="62" t="s">
        <v>419</v>
      </c>
      <c r="F3" s="56" t="s">
        <v>208</v>
      </c>
      <c r="G3" s="31" t="s">
        <v>422</v>
      </c>
      <c r="H3" s="32" t="s">
        <v>414</v>
      </c>
      <c r="I3" s="52" t="s">
        <v>423</v>
      </c>
    </row>
    <row r="4" spans="1:9" s="33" customFormat="1" ht="15" customHeight="1" x14ac:dyDescent="0.25">
      <c r="A4" s="63">
        <v>1</v>
      </c>
      <c r="B4" s="41" t="s">
        <v>312</v>
      </c>
      <c r="C4" s="42" t="s">
        <v>2</v>
      </c>
      <c r="D4" s="42" t="s">
        <v>3</v>
      </c>
      <c r="E4" s="64">
        <v>55352</v>
      </c>
      <c r="F4" s="57">
        <v>1</v>
      </c>
      <c r="G4" s="43">
        <f>E4*F4</f>
        <v>55352</v>
      </c>
      <c r="H4" s="54">
        <f t="shared" ref="H4:H35" si="0">F4*E$201/G$201</f>
        <v>0.81088813950820315</v>
      </c>
      <c r="I4" s="37">
        <f t="shared" ref="I4:I15" si="1">E4*H4</f>
        <v>44884.28029805806</v>
      </c>
    </row>
    <row r="5" spans="1:9" s="33" customFormat="1" ht="15" customHeight="1" x14ac:dyDescent="0.25">
      <c r="A5" s="65">
        <f>A4+1</f>
        <v>2</v>
      </c>
      <c r="B5" s="34" t="s">
        <v>310</v>
      </c>
      <c r="C5" s="35" t="s">
        <v>2</v>
      </c>
      <c r="D5" s="35" t="s">
        <v>4</v>
      </c>
      <c r="E5" s="66">
        <v>76993</v>
      </c>
      <c r="F5" s="58">
        <v>1</v>
      </c>
      <c r="G5" s="44">
        <f t="shared" ref="G5:G68" si="2">E5*F5</f>
        <v>76993</v>
      </c>
      <c r="H5" s="36">
        <f t="shared" si="0"/>
        <v>0.81088813950820315</v>
      </c>
      <c r="I5" s="37">
        <f t="shared" si="1"/>
        <v>62432.710525155082</v>
      </c>
    </row>
    <row r="6" spans="1:9" s="33" customFormat="1" ht="15" customHeight="1" x14ac:dyDescent="0.25">
      <c r="A6" s="65">
        <f t="shared" ref="A6:A69" si="3">A5+1</f>
        <v>3</v>
      </c>
      <c r="B6" s="34" t="s">
        <v>311</v>
      </c>
      <c r="C6" s="35" t="s">
        <v>2</v>
      </c>
      <c r="D6" s="35" t="s">
        <v>5</v>
      </c>
      <c r="E6" s="66">
        <v>34147</v>
      </c>
      <c r="F6" s="58">
        <v>1</v>
      </c>
      <c r="G6" s="44">
        <f t="shared" si="2"/>
        <v>34147</v>
      </c>
      <c r="H6" s="36">
        <f t="shared" si="0"/>
        <v>0.81088813950820315</v>
      </c>
      <c r="I6" s="37">
        <f t="shared" si="1"/>
        <v>27689.397299786615</v>
      </c>
    </row>
    <row r="7" spans="1:9" s="33" customFormat="1" ht="15" customHeight="1" x14ac:dyDescent="0.25">
      <c r="A7" s="65">
        <f t="shared" si="3"/>
        <v>4</v>
      </c>
      <c r="B7" s="34" t="s">
        <v>316</v>
      </c>
      <c r="C7" s="35" t="s">
        <v>2</v>
      </c>
      <c r="D7" s="35" t="s">
        <v>6</v>
      </c>
      <c r="E7" s="66">
        <v>55361</v>
      </c>
      <c r="F7" s="58">
        <v>1</v>
      </c>
      <c r="G7" s="44">
        <f t="shared" si="2"/>
        <v>55361</v>
      </c>
      <c r="H7" s="36">
        <f t="shared" si="0"/>
        <v>0.81088813950820315</v>
      </c>
      <c r="I7" s="37">
        <f t="shared" si="1"/>
        <v>44891.578291313635</v>
      </c>
    </row>
    <row r="8" spans="1:9" s="33" customFormat="1" ht="15" customHeight="1" x14ac:dyDescent="0.25">
      <c r="A8" s="65">
        <f t="shared" si="3"/>
        <v>5</v>
      </c>
      <c r="B8" s="34" t="s">
        <v>313</v>
      </c>
      <c r="C8" s="35" t="s">
        <v>2</v>
      </c>
      <c r="D8" s="35" t="s">
        <v>7</v>
      </c>
      <c r="E8" s="66">
        <v>51899</v>
      </c>
      <c r="F8" s="58">
        <v>1</v>
      </c>
      <c r="G8" s="44">
        <f t="shared" si="2"/>
        <v>51899</v>
      </c>
      <c r="H8" s="36">
        <f t="shared" si="0"/>
        <v>0.81088813950820315</v>
      </c>
      <c r="I8" s="37">
        <f t="shared" si="1"/>
        <v>42084.283552336237</v>
      </c>
    </row>
    <row r="9" spans="1:9" s="33" customFormat="1" ht="15" customHeight="1" x14ac:dyDescent="0.25">
      <c r="A9" s="65">
        <f t="shared" si="3"/>
        <v>6</v>
      </c>
      <c r="B9" s="34" t="s">
        <v>314</v>
      </c>
      <c r="C9" s="35" t="s">
        <v>2</v>
      </c>
      <c r="D9" s="35" t="s">
        <v>8</v>
      </c>
      <c r="E9" s="66">
        <v>31354</v>
      </c>
      <c r="F9" s="58">
        <v>1</v>
      </c>
      <c r="G9" s="44">
        <f t="shared" si="2"/>
        <v>31354</v>
      </c>
      <c r="H9" s="36">
        <f t="shared" si="0"/>
        <v>0.81088813950820315</v>
      </c>
      <c r="I9" s="37">
        <f t="shared" si="1"/>
        <v>25424.586726140202</v>
      </c>
    </row>
    <row r="10" spans="1:9" s="33" customFormat="1" ht="15" customHeight="1" x14ac:dyDescent="0.25">
      <c r="A10" s="65">
        <f t="shared" si="3"/>
        <v>7</v>
      </c>
      <c r="B10" s="34" t="s">
        <v>315</v>
      </c>
      <c r="C10" s="35" t="s">
        <v>2</v>
      </c>
      <c r="D10" s="35" t="s">
        <v>9</v>
      </c>
      <c r="E10" s="66">
        <v>118792</v>
      </c>
      <c r="F10" s="58">
        <v>1</v>
      </c>
      <c r="G10" s="44">
        <f t="shared" si="2"/>
        <v>118792</v>
      </c>
      <c r="H10" s="36">
        <f t="shared" si="0"/>
        <v>0.81088813950820315</v>
      </c>
      <c r="I10" s="37">
        <f t="shared" si="1"/>
        <v>96327.023868458462</v>
      </c>
    </row>
    <row r="11" spans="1:9" s="33" customFormat="1" ht="15" customHeight="1" x14ac:dyDescent="0.25">
      <c r="A11" s="65">
        <f t="shared" si="3"/>
        <v>8</v>
      </c>
      <c r="B11" s="34" t="s">
        <v>245</v>
      </c>
      <c r="C11" s="35" t="s">
        <v>420</v>
      </c>
      <c r="D11" s="35" t="s">
        <v>11</v>
      </c>
      <c r="E11" s="66">
        <v>168070</v>
      </c>
      <c r="F11" s="58">
        <v>1</v>
      </c>
      <c r="G11" s="44">
        <f t="shared" si="2"/>
        <v>168070</v>
      </c>
      <c r="H11" s="36">
        <f t="shared" si="0"/>
        <v>0.81088813950820315</v>
      </c>
      <c r="I11" s="37">
        <f t="shared" si="1"/>
        <v>136285.96960714369</v>
      </c>
    </row>
    <row r="12" spans="1:9" s="33" customFormat="1" ht="15" customHeight="1" x14ac:dyDescent="0.25">
      <c r="A12" s="65">
        <f t="shared" si="3"/>
        <v>9</v>
      </c>
      <c r="B12" s="34" t="s">
        <v>238</v>
      </c>
      <c r="C12" s="35" t="s">
        <v>420</v>
      </c>
      <c r="D12" s="35" t="s">
        <v>12</v>
      </c>
      <c r="E12" s="66">
        <v>7753</v>
      </c>
      <c r="F12" s="58">
        <v>1</v>
      </c>
      <c r="G12" s="44">
        <f t="shared" si="2"/>
        <v>7753</v>
      </c>
      <c r="H12" s="36">
        <f t="shared" si="0"/>
        <v>0.81088813950820315</v>
      </c>
      <c r="I12" s="37">
        <f t="shared" si="1"/>
        <v>6286.8157456070994</v>
      </c>
    </row>
    <row r="13" spans="1:9" s="33" customFormat="1" ht="15" customHeight="1" x14ac:dyDescent="0.25">
      <c r="A13" s="65">
        <f t="shared" si="3"/>
        <v>10</v>
      </c>
      <c r="B13" s="34" t="s">
        <v>255</v>
      </c>
      <c r="C13" s="35" t="s">
        <v>420</v>
      </c>
      <c r="D13" s="35" t="s">
        <v>13</v>
      </c>
      <c r="E13" s="66">
        <v>16300</v>
      </c>
      <c r="F13" s="58">
        <v>1</v>
      </c>
      <c r="G13" s="44">
        <f t="shared" si="2"/>
        <v>16300</v>
      </c>
      <c r="H13" s="36">
        <f t="shared" si="0"/>
        <v>0.81088813950820315</v>
      </c>
      <c r="I13" s="37">
        <f t="shared" si="1"/>
        <v>13217.476673983712</v>
      </c>
    </row>
    <row r="14" spans="1:9" s="33" customFormat="1" ht="15" customHeight="1" x14ac:dyDescent="0.25">
      <c r="A14" s="65">
        <f t="shared" si="3"/>
        <v>11</v>
      </c>
      <c r="B14" s="34" t="s">
        <v>239</v>
      </c>
      <c r="C14" s="35" t="s">
        <v>420</v>
      </c>
      <c r="D14" s="35" t="s">
        <v>14</v>
      </c>
      <c r="E14" s="66">
        <v>8750</v>
      </c>
      <c r="F14" s="58">
        <v>1</v>
      </c>
      <c r="G14" s="44">
        <f t="shared" si="2"/>
        <v>8750</v>
      </c>
      <c r="H14" s="36">
        <f t="shared" si="0"/>
        <v>0.81088813950820315</v>
      </c>
      <c r="I14" s="37">
        <f t="shared" si="1"/>
        <v>7095.2712206967772</v>
      </c>
    </row>
    <row r="15" spans="1:9" s="33" customFormat="1" ht="15" customHeight="1" x14ac:dyDescent="0.25">
      <c r="A15" s="65">
        <f t="shared" si="3"/>
        <v>12</v>
      </c>
      <c r="B15" s="34" t="s">
        <v>240</v>
      </c>
      <c r="C15" s="35" t="s">
        <v>420</v>
      </c>
      <c r="D15" s="35" t="s">
        <v>15</v>
      </c>
      <c r="E15" s="66">
        <v>33029</v>
      </c>
      <c r="F15" s="58">
        <v>1</v>
      </c>
      <c r="G15" s="44">
        <f t="shared" si="2"/>
        <v>33029</v>
      </c>
      <c r="H15" s="36">
        <f t="shared" si="0"/>
        <v>0.81088813950820315</v>
      </c>
      <c r="I15" s="37">
        <f t="shared" si="1"/>
        <v>26782.824359816441</v>
      </c>
    </row>
    <row r="16" spans="1:9" s="33" customFormat="1" ht="15" customHeight="1" x14ac:dyDescent="0.25">
      <c r="A16" s="65">
        <f t="shared" si="3"/>
        <v>13</v>
      </c>
      <c r="B16" s="34" t="s">
        <v>241</v>
      </c>
      <c r="C16" s="35" t="s">
        <v>420</v>
      </c>
      <c r="D16" s="35" t="s">
        <v>16</v>
      </c>
      <c r="E16" s="66">
        <v>47329</v>
      </c>
      <c r="F16" s="58">
        <v>1</v>
      </c>
      <c r="G16" s="44">
        <f t="shared" si="2"/>
        <v>47329</v>
      </c>
      <c r="H16" s="36">
        <f t="shared" si="0"/>
        <v>0.81088813950820315</v>
      </c>
      <c r="I16" s="37">
        <f t="shared" ref="I16:I79" si="4">E16*H16</f>
        <v>38378.52475478375</v>
      </c>
    </row>
    <row r="17" spans="1:9" s="33" customFormat="1" ht="15" customHeight="1" x14ac:dyDescent="0.25">
      <c r="A17" s="65">
        <f t="shared" si="3"/>
        <v>14</v>
      </c>
      <c r="B17" s="34" t="s">
        <v>242</v>
      </c>
      <c r="C17" s="35" t="s">
        <v>420</v>
      </c>
      <c r="D17" s="35" t="s">
        <v>17</v>
      </c>
      <c r="E17" s="66">
        <v>21848</v>
      </c>
      <c r="F17" s="58">
        <v>1</v>
      </c>
      <c r="G17" s="44">
        <f t="shared" si="2"/>
        <v>21848</v>
      </c>
      <c r="H17" s="36">
        <f t="shared" si="0"/>
        <v>0.81088813950820315</v>
      </c>
      <c r="I17" s="37">
        <f t="shared" si="4"/>
        <v>17716.284071975224</v>
      </c>
    </row>
    <row r="18" spans="1:9" s="33" customFormat="1" ht="15" customHeight="1" x14ac:dyDescent="0.25">
      <c r="A18" s="65">
        <f t="shared" si="3"/>
        <v>15</v>
      </c>
      <c r="B18" s="34" t="s">
        <v>243</v>
      </c>
      <c r="C18" s="35" t="s">
        <v>420</v>
      </c>
      <c r="D18" s="35" t="s">
        <v>19</v>
      </c>
      <c r="E18" s="66">
        <v>47862</v>
      </c>
      <c r="F18" s="58">
        <v>1</v>
      </c>
      <c r="G18" s="44">
        <f t="shared" si="2"/>
        <v>47862</v>
      </c>
      <c r="H18" s="36">
        <f t="shared" si="0"/>
        <v>0.81088813950820315</v>
      </c>
      <c r="I18" s="37">
        <f t="shared" si="4"/>
        <v>38810.728133141616</v>
      </c>
    </row>
    <row r="19" spans="1:9" s="33" customFormat="1" ht="15" customHeight="1" x14ac:dyDescent="0.25">
      <c r="A19" s="65">
        <f t="shared" si="3"/>
        <v>16</v>
      </c>
      <c r="B19" s="34" t="s">
        <v>244</v>
      </c>
      <c r="C19" s="35" t="s">
        <v>420</v>
      </c>
      <c r="D19" s="35" t="s">
        <v>20</v>
      </c>
      <c r="E19" s="66">
        <v>8133</v>
      </c>
      <c r="F19" s="58">
        <v>1</v>
      </c>
      <c r="G19" s="44">
        <f t="shared" si="2"/>
        <v>8133</v>
      </c>
      <c r="H19" s="36">
        <f t="shared" si="0"/>
        <v>0.81088813950820315</v>
      </c>
      <c r="I19" s="37">
        <f t="shared" si="4"/>
        <v>6594.9532386202163</v>
      </c>
    </row>
    <row r="20" spans="1:9" s="33" customFormat="1" ht="15" customHeight="1" x14ac:dyDescent="0.25">
      <c r="A20" s="65">
        <f t="shared" si="3"/>
        <v>17</v>
      </c>
      <c r="B20" s="34" t="s">
        <v>246</v>
      </c>
      <c r="C20" s="35" t="s">
        <v>420</v>
      </c>
      <c r="D20" s="35" t="s">
        <v>21</v>
      </c>
      <c r="E20" s="66">
        <v>63010</v>
      </c>
      <c r="F20" s="58">
        <v>1</v>
      </c>
      <c r="G20" s="44">
        <f t="shared" si="2"/>
        <v>63010</v>
      </c>
      <c r="H20" s="36">
        <f t="shared" si="0"/>
        <v>0.81088813950820315</v>
      </c>
      <c r="I20" s="37">
        <f t="shared" si="4"/>
        <v>51094.06167041188</v>
      </c>
    </row>
    <row r="21" spans="1:9" s="33" customFormat="1" ht="15" customHeight="1" x14ac:dyDescent="0.25">
      <c r="A21" s="65">
        <f t="shared" si="3"/>
        <v>18</v>
      </c>
      <c r="B21" s="34" t="s">
        <v>247</v>
      </c>
      <c r="C21" s="35" t="s">
        <v>420</v>
      </c>
      <c r="D21" s="35" t="s">
        <v>22</v>
      </c>
      <c r="E21" s="66">
        <v>30964</v>
      </c>
      <c r="F21" s="58">
        <v>1</v>
      </c>
      <c r="G21" s="44">
        <f t="shared" si="2"/>
        <v>30964</v>
      </c>
      <c r="H21" s="36">
        <f t="shared" si="0"/>
        <v>0.81088813950820315</v>
      </c>
      <c r="I21" s="37">
        <f t="shared" si="4"/>
        <v>25108.340351732004</v>
      </c>
    </row>
    <row r="22" spans="1:9" s="33" customFormat="1" ht="15" customHeight="1" x14ac:dyDescent="0.25">
      <c r="A22" s="65">
        <f t="shared" si="3"/>
        <v>19</v>
      </c>
      <c r="B22" s="34" t="s">
        <v>248</v>
      </c>
      <c r="C22" s="35" t="s">
        <v>420</v>
      </c>
      <c r="D22" s="35" t="s">
        <v>23</v>
      </c>
      <c r="E22" s="66">
        <v>56603</v>
      </c>
      <c r="F22" s="58">
        <v>1</v>
      </c>
      <c r="G22" s="44">
        <f t="shared" si="2"/>
        <v>56603</v>
      </c>
      <c r="H22" s="36">
        <f t="shared" si="0"/>
        <v>0.81088813950820315</v>
      </c>
      <c r="I22" s="37">
        <f t="shared" si="4"/>
        <v>45898.701360582825</v>
      </c>
    </row>
    <row r="23" spans="1:9" s="33" customFormat="1" ht="15" customHeight="1" x14ac:dyDescent="0.25">
      <c r="A23" s="65">
        <f t="shared" si="3"/>
        <v>20</v>
      </c>
      <c r="B23" s="34" t="s">
        <v>249</v>
      </c>
      <c r="C23" s="35" t="s">
        <v>420</v>
      </c>
      <c r="D23" s="35" t="s">
        <v>24</v>
      </c>
      <c r="E23" s="66">
        <v>23764</v>
      </c>
      <c r="F23" s="58">
        <v>1</v>
      </c>
      <c r="G23" s="44">
        <f t="shared" si="2"/>
        <v>23764</v>
      </c>
      <c r="H23" s="36">
        <f t="shared" si="0"/>
        <v>0.81088813950820315</v>
      </c>
      <c r="I23" s="37">
        <f t="shared" si="4"/>
        <v>19269.945747272941</v>
      </c>
    </row>
    <row r="24" spans="1:9" s="33" customFormat="1" ht="15" customHeight="1" x14ac:dyDescent="0.25">
      <c r="A24" s="65">
        <f t="shared" si="3"/>
        <v>21</v>
      </c>
      <c r="B24" s="34" t="s">
        <v>256</v>
      </c>
      <c r="C24" s="35" t="s">
        <v>420</v>
      </c>
      <c r="D24" s="35" t="s">
        <v>25</v>
      </c>
      <c r="E24" s="66">
        <v>10920</v>
      </c>
      <c r="F24" s="58">
        <v>1</v>
      </c>
      <c r="G24" s="44">
        <f t="shared" si="2"/>
        <v>10920</v>
      </c>
      <c r="H24" s="36">
        <f t="shared" si="0"/>
        <v>0.81088813950820315</v>
      </c>
      <c r="I24" s="37">
        <f t="shared" si="4"/>
        <v>8854.8984834295788</v>
      </c>
    </row>
    <row r="25" spans="1:9" s="33" customFormat="1" ht="15" customHeight="1" x14ac:dyDescent="0.25">
      <c r="A25" s="65">
        <f t="shared" si="3"/>
        <v>22</v>
      </c>
      <c r="B25" s="34" t="s">
        <v>250</v>
      </c>
      <c r="C25" s="35" t="s">
        <v>420</v>
      </c>
      <c r="D25" s="35" t="s">
        <v>26</v>
      </c>
      <c r="E25" s="66">
        <v>30635</v>
      </c>
      <c r="F25" s="58">
        <v>1</v>
      </c>
      <c r="G25" s="44">
        <f t="shared" si="2"/>
        <v>30635</v>
      </c>
      <c r="H25" s="36">
        <f t="shared" si="0"/>
        <v>0.81088813950820315</v>
      </c>
      <c r="I25" s="37">
        <f t="shared" si="4"/>
        <v>24841.558153833805</v>
      </c>
    </row>
    <row r="26" spans="1:9" s="33" customFormat="1" ht="15" customHeight="1" x14ac:dyDescent="0.25">
      <c r="A26" s="65">
        <f t="shared" si="3"/>
        <v>23</v>
      </c>
      <c r="B26" s="34" t="s">
        <v>251</v>
      </c>
      <c r="C26" s="35" t="s">
        <v>420</v>
      </c>
      <c r="D26" s="35" t="s">
        <v>27</v>
      </c>
      <c r="E26" s="66">
        <v>29469</v>
      </c>
      <c r="F26" s="58">
        <v>1</v>
      </c>
      <c r="G26" s="44">
        <f t="shared" si="2"/>
        <v>29469</v>
      </c>
      <c r="H26" s="36">
        <f t="shared" si="0"/>
        <v>0.81088813950820315</v>
      </c>
      <c r="I26" s="37">
        <f t="shared" si="4"/>
        <v>23896.062583167241</v>
      </c>
    </row>
    <row r="27" spans="1:9" s="33" customFormat="1" ht="15" customHeight="1" x14ac:dyDescent="0.25">
      <c r="A27" s="65">
        <f t="shared" si="3"/>
        <v>24</v>
      </c>
      <c r="B27" s="34" t="s">
        <v>252</v>
      </c>
      <c r="C27" s="35" t="s">
        <v>420</v>
      </c>
      <c r="D27" s="35" t="s">
        <v>28</v>
      </c>
      <c r="E27" s="66">
        <v>19343</v>
      </c>
      <c r="F27" s="58">
        <v>1</v>
      </c>
      <c r="G27" s="44">
        <f t="shared" si="2"/>
        <v>19343</v>
      </c>
      <c r="H27" s="36">
        <f t="shared" si="0"/>
        <v>0.81088813950820315</v>
      </c>
      <c r="I27" s="37">
        <f t="shared" si="4"/>
        <v>15685.009282507173</v>
      </c>
    </row>
    <row r="28" spans="1:9" s="33" customFormat="1" ht="15" customHeight="1" x14ac:dyDescent="0.25">
      <c r="A28" s="65">
        <f t="shared" si="3"/>
        <v>25</v>
      </c>
      <c r="B28" s="34" t="s">
        <v>237</v>
      </c>
      <c r="C28" s="35" t="s">
        <v>420</v>
      </c>
      <c r="D28" s="35" t="s">
        <v>18</v>
      </c>
      <c r="E28" s="66">
        <v>441448</v>
      </c>
      <c r="F28" s="58">
        <v>1</v>
      </c>
      <c r="G28" s="44">
        <f t="shared" si="2"/>
        <v>441448</v>
      </c>
      <c r="H28" s="36">
        <f t="shared" si="0"/>
        <v>0.81088813950820315</v>
      </c>
      <c r="I28" s="37">
        <f t="shared" si="4"/>
        <v>357964.94740961725</v>
      </c>
    </row>
    <row r="29" spans="1:9" s="33" customFormat="1" ht="15" customHeight="1" x14ac:dyDescent="0.25">
      <c r="A29" s="65">
        <f t="shared" si="3"/>
        <v>26</v>
      </c>
      <c r="B29" s="34" t="s">
        <v>253</v>
      </c>
      <c r="C29" s="35" t="s">
        <v>420</v>
      </c>
      <c r="D29" s="35" t="s">
        <v>29</v>
      </c>
      <c r="E29" s="66">
        <v>30460</v>
      </c>
      <c r="F29" s="58">
        <v>1</v>
      </c>
      <c r="G29" s="44">
        <f t="shared" si="2"/>
        <v>30460</v>
      </c>
      <c r="H29" s="36">
        <f t="shared" si="0"/>
        <v>0.81088813950820315</v>
      </c>
      <c r="I29" s="37">
        <f t="shared" si="4"/>
        <v>24699.652729419868</v>
      </c>
    </row>
    <row r="30" spans="1:9" s="33" customFormat="1" ht="15" customHeight="1" x14ac:dyDescent="0.25">
      <c r="A30" s="65">
        <f t="shared" si="3"/>
        <v>27</v>
      </c>
      <c r="B30" s="34" t="s">
        <v>254</v>
      </c>
      <c r="C30" s="35" t="s">
        <v>420</v>
      </c>
      <c r="D30" s="35" t="s">
        <v>30</v>
      </c>
      <c r="E30" s="66">
        <v>58949</v>
      </c>
      <c r="F30" s="58">
        <v>1</v>
      </c>
      <c r="G30" s="44">
        <f t="shared" si="2"/>
        <v>58949</v>
      </c>
      <c r="H30" s="36">
        <f t="shared" si="0"/>
        <v>0.81088813950820315</v>
      </c>
      <c r="I30" s="37">
        <f t="shared" si="4"/>
        <v>47801.044935869068</v>
      </c>
    </row>
    <row r="31" spans="1:9" s="33" customFormat="1" ht="15" customHeight="1" x14ac:dyDescent="0.25">
      <c r="A31" s="65">
        <f t="shared" si="3"/>
        <v>28</v>
      </c>
      <c r="B31" s="34" t="s">
        <v>377</v>
      </c>
      <c r="C31" s="35" t="s">
        <v>31</v>
      </c>
      <c r="D31" s="35" t="s">
        <v>32</v>
      </c>
      <c r="E31" s="66">
        <v>106483</v>
      </c>
      <c r="F31" s="58">
        <v>1</v>
      </c>
      <c r="G31" s="44">
        <f t="shared" si="2"/>
        <v>106483</v>
      </c>
      <c r="H31" s="36">
        <f t="shared" si="0"/>
        <v>0.81088813950820315</v>
      </c>
      <c r="I31" s="37">
        <f t="shared" si="4"/>
        <v>86345.80175925199</v>
      </c>
    </row>
    <row r="32" spans="1:9" s="33" customFormat="1" ht="15" customHeight="1" x14ac:dyDescent="0.25">
      <c r="A32" s="65">
        <f t="shared" si="3"/>
        <v>29</v>
      </c>
      <c r="B32" s="34" t="s">
        <v>378</v>
      </c>
      <c r="C32" s="35" t="s">
        <v>31</v>
      </c>
      <c r="D32" s="35" t="s">
        <v>33</v>
      </c>
      <c r="E32" s="66">
        <v>169441</v>
      </c>
      <c r="F32" s="58">
        <v>1</v>
      </c>
      <c r="G32" s="44">
        <f t="shared" si="2"/>
        <v>169441</v>
      </c>
      <c r="H32" s="36">
        <f t="shared" si="0"/>
        <v>0.81088813950820315</v>
      </c>
      <c r="I32" s="37">
        <f t="shared" si="4"/>
        <v>137397.69724640946</v>
      </c>
    </row>
    <row r="33" spans="1:9" s="33" customFormat="1" ht="15" customHeight="1" x14ac:dyDescent="0.25">
      <c r="A33" s="65">
        <f t="shared" si="3"/>
        <v>30</v>
      </c>
      <c r="B33" s="34" t="s">
        <v>379</v>
      </c>
      <c r="C33" s="35" t="s">
        <v>31</v>
      </c>
      <c r="D33" s="35" t="s">
        <v>34</v>
      </c>
      <c r="E33" s="66">
        <v>13384</v>
      </c>
      <c r="F33" s="58">
        <v>1</v>
      </c>
      <c r="G33" s="44">
        <f t="shared" si="2"/>
        <v>13384</v>
      </c>
      <c r="H33" s="36">
        <f t="shared" si="0"/>
        <v>0.81088813950820315</v>
      </c>
      <c r="I33" s="37">
        <f t="shared" si="4"/>
        <v>10852.926859177791</v>
      </c>
    </row>
    <row r="34" spans="1:9" s="33" customFormat="1" ht="15" customHeight="1" x14ac:dyDescent="0.25">
      <c r="A34" s="65">
        <f t="shared" si="3"/>
        <v>31</v>
      </c>
      <c r="B34" s="34" t="s">
        <v>380</v>
      </c>
      <c r="C34" s="35" t="s">
        <v>31</v>
      </c>
      <c r="D34" s="35" t="s">
        <v>35</v>
      </c>
      <c r="E34" s="66">
        <v>33072</v>
      </c>
      <c r="F34" s="58">
        <v>1</v>
      </c>
      <c r="G34" s="44">
        <f t="shared" si="2"/>
        <v>33072</v>
      </c>
      <c r="H34" s="36">
        <f t="shared" si="0"/>
        <v>0.81088813950820315</v>
      </c>
      <c r="I34" s="37">
        <f t="shared" si="4"/>
        <v>26817.692549815296</v>
      </c>
    </row>
    <row r="35" spans="1:9" s="33" customFormat="1" ht="15" customHeight="1" x14ac:dyDescent="0.25">
      <c r="A35" s="65">
        <f t="shared" si="3"/>
        <v>32</v>
      </c>
      <c r="B35" s="34" t="s">
        <v>382</v>
      </c>
      <c r="C35" s="35" t="s">
        <v>31</v>
      </c>
      <c r="D35" s="35" t="s">
        <v>36</v>
      </c>
      <c r="E35" s="66">
        <v>52940</v>
      </c>
      <c r="F35" s="58">
        <v>1</v>
      </c>
      <c r="G35" s="44">
        <f t="shared" si="2"/>
        <v>52940</v>
      </c>
      <c r="H35" s="36">
        <f t="shared" si="0"/>
        <v>0.81088813950820315</v>
      </c>
      <c r="I35" s="37">
        <f t="shared" si="4"/>
        <v>42928.418105564277</v>
      </c>
    </row>
    <row r="36" spans="1:9" s="33" customFormat="1" ht="15" customHeight="1" x14ac:dyDescent="0.25">
      <c r="A36" s="65">
        <f t="shared" si="3"/>
        <v>33</v>
      </c>
      <c r="B36" s="34" t="s">
        <v>381</v>
      </c>
      <c r="C36" s="35" t="s">
        <v>31</v>
      </c>
      <c r="D36" s="35" t="s">
        <v>37</v>
      </c>
      <c r="E36" s="66">
        <v>58973</v>
      </c>
      <c r="F36" s="58">
        <v>1</v>
      </c>
      <c r="G36" s="44">
        <f t="shared" si="2"/>
        <v>58973</v>
      </c>
      <c r="H36" s="36">
        <f t="shared" ref="H36:H67" si="5">F36*E$201/G$201</f>
        <v>0.81088813950820315</v>
      </c>
      <c r="I36" s="37">
        <f t="shared" si="4"/>
        <v>47820.506251217266</v>
      </c>
    </row>
    <row r="37" spans="1:9" s="33" customFormat="1" ht="15" customHeight="1" x14ac:dyDescent="0.25">
      <c r="A37" s="65">
        <f t="shared" si="3"/>
        <v>34</v>
      </c>
      <c r="B37" s="34" t="s">
        <v>383</v>
      </c>
      <c r="C37" s="35" t="s">
        <v>31</v>
      </c>
      <c r="D37" s="35" t="s">
        <v>38</v>
      </c>
      <c r="E37" s="66">
        <v>26575</v>
      </c>
      <c r="F37" s="58">
        <v>1</v>
      </c>
      <c r="G37" s="44">
        <f t="shared" si="2"/>
        <v>26575</v>
      </c>
      <c r="H37" s="36">
        <f t="shared" si="5"/>
        <v>0.81088813950820315</v>
      </c>
      <c r="I37" s="37">
        <f t="shared" si="4"/>
        <v>21549.352307430498</v>
      </c>
    </row>
    <row r="38" spans="1:9" s="33" customFormat="1" ht="15" customHeight="1" x14ac:dyDescent="0.25">
      <c r="A38" s="65">
        <f t="shared" si="3"/>
        <v>35</v>
      </c>
      <c r="B38" s="34" t="s">
        <v>276</v>
      </c>
      <c r="C38" s="35" t="s">
        <v>39</v>
      </c>
      <c r="D38" s="35" t="s">
        <v>39</v>
      </c>
      <c r="E38" s="66">
        <v>980221</v>
      </c>
      <c r="F38" s="58">
        <v>1</v>
      </c>
      <c r="G38" s="44">
        <f t="shared" si="2"/>
        <v>980221</v>
      </c>
      <c r="H38" s="36">
        <f t="shared" si="5"/>
        <v>0.81088813950820315</v>
      </c>
      <c r="I38" s="37">
        <f t="shared" si="4"/>
        <v>794849.58299687039</v>
      </c>
    </row>
    <row r="39" spans="1:9" s="33" customFormat="1" ht="15" customHeight="1" x14ac:dyDescent="0.25">
      <c r="A39" s="65">
        <f t="shared" si="3"/>
        <v>36</v>
      </c>
      <c r="B39" s="34" t="s">
        <v>277</v>
      </c>
      <c r="C39" s="35" t="s">
        <v>39</v>
      </c>
      <c r="D39" s="35" t="s">
        <v>40</v>
      </c>
      <c r="E39" s="66">
        <v>59538</v>
      </c>
      <c r="F39" s="58">
        <v>1</v>
      </c>
      <c r="G39" s="44">
        <f t="shared" si="2"/>
        <v>59538</v>
      </c>
      <c r="H39" s="36">
        <f t="shared" si="5"/>
        <v>0.81088813950820315</v>
      </c>
      <c r="I39" s="37">
        <f t="shared" si="4"/>
        <v>48278.658050039397</v>
      </c>
    </row>
    <row r="40" spans="1:9" s="33" customFormat="1" ht="15" customHeight="1" x14ac:dyDescent="0.25">
      <c r="A40" s="65">
        <f t="shared" si="3"/>
        <v>37</v>
      </c>
      <c r="B40" s="34" t="s">
        <v>278</v>
      </c>
      <c r="C40" s="35" t="s">
        <v>39</v>
      </c>
      <c r="D40" s="35" t="s">
        <v>41</v>
      </c>
      <c r="E40" s="66">
        <v>41435</v>
      </c>
      <c r="F40" s="58">
        <v>1</v>
      </c>
      <c r="G40" s="44">
        <f t="shared" si="2"/>
        <v>41435</v>
      </c>
      <c r="H40" s="36">
        <f t="shared" si="5"/>
        <v>0.81088813950820315</v>
      </c>
      <c r="I40" s="37">
        <f t="shared" si="4"/>
        <v>33599.150060522399</v>
      </c>
    </row>
    <row r="41" spans="1:9" s="33" customFormat="1" ht="15" customHeight="1" x14ac:dyDescent="0.25">
      <c r="A41" s="65">
        <f t="shared" si="3"/>
        <v>38</v>
      </c>
      <c r="B41" s="34" t="s">
        <v>279</v>
      </c>
      <c r="C41" s="35" t="s">
        <v>39</v>
      </c>
      <c r="D41" s="35" t="s">
        <v>42</v>
      </c>
      <c r="E41" s="66">
        <v>38563</v>
      </c>
      <c r="F41" s="58">
        <v>1</v>
      </c>
      <c r="G41" s="44">
        <f t="shared" si="2"/>
        <v>38563</v>
      </c>
      <c r="H41" s="36">
        <f t="shared" si="5"/>
        <v>0.81088813950820315</v>
      </c>
      <c r="I41" s="37">
        <f t="shared" si="4"/>
        <v>31270.279323854837</v>
      </c>
    </row>
    <row r="42" spans="1:9" s="33" customFormat="1" ht="15" customHeight="1" x14ac:dyDescent="0.25">
      <c r="A42" s="65">
        <f t="shared" si="3"/>
        <v>39</v>
      </c>
      <c r="B42" s="34" t="s">
        <v>280</v>
      </c>
      <c r="C42" s="35" t="s">
        <v>39</v>
      </c>
      <c r="D42" s="35" t="s">
        <v>43</v>
      </c>
      <c r="E42" s="66">
        <v>96876</v>
      </c>
      <c r="F42" s="58">
        <v>1</v>
      </c>
      <c r="G42" s="44">
        <f t="shared" si="2"/>
        <v>96876</v>
      </c>
      <c r="H42" s="36">
        <f t="shared" si="5"/>
        <v>0.81088813950820315</v>
      </c>
      <c r="I42" s="37">
        <f t="shared" si="4"/>
        <v>78555.599402996682</v>
      </c>
    </row>
    <row r="43" spans="1:9" s="33" customFormat="1" ht="15" customHeight="1" x14ac:dyDescent="0.25">
      <c r="A43" s="65">
        <f t="shared" si="3"/>
        <v>40</v>
      </c>
      <c r="B43" s="34" t="s">
        <v>281</v>
      </c>
      <c r="C43" s="35" t="s">
        <v>39</v>
      </c>
      <c r="D43" s="35" t="s">
        <v>44</v>
      </c>
      <c r="E43" s="66">
        <v>17754</v>
      </c>
      <c r="F43" s="58">
        <v>1</v>
      </c>
      <c r="G43" s="44">
        <f t="shared" si="2"/>
        <v>17754</v>
      </c>
      <c r="H43" s="36">
        <f t="shared" si="5"/>
        <v>0.81088813950820315</v>
      </c>
      <c r="I43" s="37">
        <f t="shared" si="4"/>
        <v>14396.508028828639</v>
      </c>
    </row>
    <row r="44" spans="1:9" s="33" customFormat="1" ht="15" customHeight="1" x14ac:dyDescent="0.25">
      <c r="A44" s="65">
        <f t="shared" si="3"/>
        <v>41</v>
      </c>
      <c r="B44" s="34" t="s">
        <v>282</v>
      </c>
      <c r="C44" s="35" t="s">
        <v>39</v>
      </c>
      <c r="D44" s="35" t="s">
        <v>45</v>
      </c>
      <c r="E44" s="66">
        <v>52489</v>
      </c>
      <c r="F44" s="58">
        <v>1</v>
      </c>
      <c r="G44" s="44">
        <f t="shared" si="2"/>
        <v>52489</v>
      </c>
      <c r="H44" s="36">
        <f t="shared" si="5"/>
        <v>0.81088813950820315</v>
      </c>
      <c r="I44" s="37">
        <f t="shared" si="4"/>
        <v>42562.707554646076</v>
      </c>
    </row>
    <row r="45" spans="1:9" s="33" customFormat="1" ht="15" customHeight="1" x14ac:dyDescent="0.25">
      <c r="A45" s="65">
        <f t="shared" si="3"/>
        <v>42</v>
      </c>
      <c r="B45" s="34" t="s">
        <v>283</v>
      </c>
      <c r="C45" s="35" t="s">
        <v>39</v>
      </c>
      <c r="D45" s="35" t="s">
        <v>46</v>
      </c>
      <c r="E45" s="66">
        <v>14422</v>
      </c>
      <c r="F45" s="58">
        <v>1</v>
      </c>
      <c r="G45" s="44">
        <f t="shared" si="2"/>
        <v>14422</v>
      </c>
      <c r="H45" s="36">
        <f t="shared" si="5"/>
        <v>0.81088813950820315</v>
      </c>
      <c r="I45" s="37">
        <f t="shared" si="4"/>
        <v>11694.628747987306</v>
      </c>
    </row>
    <row r="46" spans="1:9" s="33" customFormat="1" ht="15" customHeight="1" x14ac:dyDescent="0.25">
      <c r="A46" s="65">
        <f t="shared" si="3"/>
        <v>43</v>
      </c>
      <c r="B46" s="34" t="s">
        <v>385</v>
      </c>
      <c r="C46" s="35" t="s">
        <v>47</v>
      </c>
      <c r="D46" s="35" t="s">
        <v>48</v>
      </c>
      <c r="E46" s="66">
        <v>281270</v>
      </c>
      <c r="F46" s="58">
        <v>1</v>
      </c>
      <c r="G46" s="44">
        <f t="shared" si="2"/>
        <v>281270</v>
      </c>
      <c r="H46" s="36">
        <f t="shared" si="5"/>
        <v>0.81088813950820315</v>
      </c>
      <c r="I46" s="37">
        <f t="shared" si="4"/>
        <v>228078.5069994723</v>
      </c>
    </row>
    <row r="47" spans="1:9" s="33" customFormat="1" ht="15" customHeight="1" x14ac:dyDescent="0.25">
      <c r="A47" s="65">
        <f t="shared" si="3"/>
        <v>44</v>
      </c>
      <c r="B47" s="34" t="s">
        <v>384</v>
      </c>
      <c r="C47" s="35" t="s">
        <v>47</v>
      </c>
      <c r="D47" s="35" t="s">
        <v>49</v>
      </c>
      <c r="E47" s="66">
        <v>33846</v>
      </c>
      <c r="F47" s="58">
        <v>1</v>
      </c>
      <c r="G47" s="44">
        <f t="shared" si="2"/>
        <v>33846</v>
      </c>
      <c r="H47" s="36">
        <f t="shared" si="5"/>
        <v>0.81088813950820315</v>
      </c>
      <c r="I47" s="37">
        <f t="shared" si="4"/>
        <v>27445.319969794644</v>
      </c>
    </row>
    <row r="48" spans="1:9" s="33" customFormat="1" ht="15" customHeight="1" x14ac:dyDescent="0.25">
      <c r="A48" s="65">
        <f t="shared" si="3"/>
        <v>45</v>
      </c>
      <c r="B48" s="34" t="s">
        <v>386</v>
      </c>
      <c r="C48" s="35" t="s">
        <v>47</v>
      </c>
      <c r="D48" s="35" t="s">
        <v>50</v>
      </c>
      <c r="E48" s="66">
        <v>10362</v>
      </c>
      <c r="F48" s="58">
        <v>1</v>
      </c>
      <c r="G48" s="44">
        <f t="shared" si="2"/>
        <v>10362</v>
      </c>
      <c r="H48" s="36">
        <f t="shared" si="5"/>
        <v>0.81088813950820315</v>
      </c>
      <c r="I48" s="37">
        <f t="shared" si="4"/>
        <v>8402.422901584001</v>
      </c>
    </row>
    <row r="49" spans="1:9" s="33" customFormat="1" ht="15" customHeight="1" x14ac:dyDescent="0.25">
      <c r="A49" s="65">
        <f t="shared" si="3"/>
        <v>46</v>
      </c>
      <c r="B49" s="34" t="s">
        <v>387</v>
      </c>
      <c r="C49" s="35" t="s">
        <v>47</v>
      </c>
      <c r="D49" s="35" t="s">
        <v>51</v>
      </c>
      <c r="E49" s="66">
        <v>110137</v>
      </c>
      <c r="F49" s="58">
        <v>1</v>
      </c>
      <c r="G49" s="44">
        <f t="shared" si="2"/>
        <v>110137</v>
      </c>
      <c r="H49" s="36">
        <f t="shared" si="5"/>
        <v>0.81088813950820315</v>
      </c>
      <c r="I49" s="37">
        <f t="shared" si="4"/>
        <v>89308.78702101497</v>
      </c>
    </row>
    <row r="50" spans="1:9" s="33" customFormat="1" ht="15" customHeight="1" x14ac:dyDescent="0.25">
      <c r="A50" s="65">
        <f t="shared" si="3"/>
        <v>47</v>
      </c>
      <c r="B50" s="34" t="s">
        <v>388</v>
      </c>
      <c r="C50" s="35" t="s">
        <v>47</v>
      </c>
      <c r="D50" s="35" t="s">
        <v>52</v>
      </c>
      <c r="E50" s="66">
        <v>88747</v>
      </c>
      <c r="F50" s="58">
        <v>1</v>
      </c>
      <c r="G50" s="44">
        <f t="shared" si="2"/>
        <v>88747</v>
      </c>
      <c r="H50" s="36">
        <f t="shared" si="5"/>
        <v>0.81088813950820315</v>
      </c>
      <c r="I50" s="37">
        <f t="shared" si="4"/>
        <v>71963.8897169345</v>
      </c>
    </row>
    <row r="51" spans="1:9" s="33" customFormat="1" ht="15" customHeight="1" x14ac:dyDescent="0.25">
      <c r="A51" s="65">
        <f t="shared" si="3"/>
        <v>48</v>
      </c>
      <c r="B51" s="34" t="s">
        <v>389</v>
      </c>
      <c r="C51" s="35" t="s">
        <v>47</v>
      </c>
      <c r="D51" s="35" t="s">
        <v>53</v>
      </c>
      <c r="E51" s="66">
        <v>68534</v>
      </c>
      <c r="F51" s="58">
        <v>1</v>
      </c>
      <c r="G51" s="44">
        <f t="shared" si="2"/>
        <v>68534</v>
      </c>
      <c r="H51" s="36">
        <f t="shared" si="5"/>
        <v>0.81088813950820315</v>
      </c>
      <c r="I51" s="37">
        <f t="shared" si="4"/>
        <v>55573.407753055195</v>
      </c>
    </row>
    <row r="52" spans="1:9" s="33" customFormat="1" ht="15" customHeight="1" x14ac:dyDescent="0.25">
      <c r="A52" s="65">
        <f t="shared" si="3"/>
        <v>49</v>
      </c>
      <c r="B52" s="34" t="s">
        <v>390</v>
      </c>
      <c r="C52" s="35" t="s">
        <v>47</v>
      </c>
      <c r="D52" s="35" t="s">
        <v>54</v>
      </c>
      <c r="E52" s="66">
        <v>33405</v>
      </c>
      <c r="F52" s="58">
        <v>1</v>
      </c>
      <c r="G52" s="44">
        <f t="shared" si="2"/>
        <v>33405</v>
      </c>
      <c r="H52" s="36">
        <f t="shared" si="5"/>
        <v>0.81088813950820315</v>
      </c>
      <c r="I52" s="37">
        <f t="shared" si="4"/>
        <v>27087.718300271525</v>
      </c>
    </row>
    <row r="53" spans="1:9" s="33" customFormat="1" ht="15" customHeight="1" x14ac:dyDescent="0.25">
      <c r="A53" s="65">
        <f t="shared" si="3"/>
        <v>50</v>
      </c>
      <c r="B53" s="34" t="s">
        <v>391</v>
      </c>
      <c r="C53" s="35" t="s">
        <v>47</v>
      </c>
      <c r="D53" s="35" t="s">
        <v>55</v>
      </c>
      <c r="E53" s="66">
        <v>11038</v>
      </c>
      <c r="F53" s="58">
        <v>1</v>
      </c>
      <c r="G53" s="44">
        <f t="shared" si="2"/>
        <v>11038</v>
      </c>
      <c r="H53" s="36">
        <f t="shared" si="5"/>
        <v>0.81088813950820315</v>
      </c>
      <c r="I53" s="37">
        <f t="shared" si="4"/>
        <v>8950.5832838915467</v>
      </c>
    </row>
    <row r="54" spans="1:9" s="33" customFormat="1" ht="15" customHeight="1" x14ac:dyDescent="0.25">
      <c r="A54" s="65">
        <f t="shared" si="3"/>
        <v>51</v>
      </c>
      <c r="B54" s="34" t="s">
        <v>392</v>
      </c>
      <c r="C54" s="35" t="s">
        <v>47</v>
      </c>
      <c r="D54" s="35" t="s">
        <v>56</v>
      </c>
      <c r="E54" s="66">
        <v>11993</v>
      </c>
      <c r="F54" s="58">
        <v>1</v>
      </c>
      <c r="G54" s="44">
        <f t="shared" si="2"/>
        <v>11993</v>
      </c>
      <c r="H54" s="36">
        <f t="shared" si="5"/>
        <v>0.81088813950820315</v>
      </c>
      <c r="I54" s="37">
        <f t="shared" si="4"/>
        <v>9724.9814571218812</v>
      </c>
    </row>
    <row r="55" spans="1:9" s="33" customFormat="1" ht="15" customHeight="1" x14ac:dyDescent="0.25">
      <c r="A55" s="65">
        <f t="shared" si="3"/>
        <v>52</v>
      </c>
      <c r="B55" s="34" t="s">
        <v>393</v>
      </c>
      <c r="C55" s="35" t="s">
        <v>47</v>
      </c>
      <c r="D55" s="35" t="s">
        <v>57</v>
      </c>
      <c r="E55" s="66">
        <v>23532</v>
      </c>
      <c r="F55" s="58">
        <v>1</v>
      </c>
      <c r="G55" s="44">
        <f t="shared" si="2"/>
        <v>23532</v>
      </c>
      <c r="H55" s="36">
        <f t="shared" si="5"/>
        <v>0.81088813950820315</v>
      </c>
      <c r="I55" s="37">
        <f t="shared" si="4"/>
        <v>19081.819698907038</v>
      </c>
    </row>
    <row r="56" spans="1:9" s="33" customFormat="1" ht="15" customHeight="1" x14ac:dyDescent="0.25">
      <c r="A56" s="65">
        <f t="shared" si="3"/>
        <v>53</v>
      </c>
      <c r="B56" s="34" t="s">
        <v>394</v>
      </c>
      <c r="C56" s="35" t="s">
        <v>47</v>
      </c>
      <c r="D56" s="35" t="s">
        <v>58</v>
      </c>
      <c r="E56" s="66">
        <v>23288</v>
      </c>
      <c r="F56" s="58">
        <v>1</v>
      </c>
      <c r="G56" s="44">
        <f t="shared" si="2"/>
        <v>23288</v>
      </c>
      <c r="H56" s="36">
        <f t="shared" si="5"/>
        <v>0.81088813950820315</v>
      </c>
      <c r="I56" s="37">
        <f t="shared" si="4"/>
        <v>18883.962992867037</v>
      </c>
    </row>
    <row r="57" spans="1:9" s="33" customFormat="1" ht="15" customHeight="1" x14ac:dyDescent="0.25">
      <c r="A57" s="65">
        <f t="shared" si="3"/>
        <v>54</v>
      </c>
      <c r="B57" s="34" t="s">
        <v>297</v>
      </c>
      <c r="C57" s="35" t="s">
        <v>59</v>
      </c>
      <c r="D57" s="35" t="s">
        <v>59</v>
      </c>
      <c r="E57" s="66">
        <v>390846</v>
      </c>
      <c r="F57" s="58">
        <v>1</v>
      </c>
      <c r="G57" s="44">
        <f t="shared" si="2"/>
        <v>390846</v>
      </c>
      <c r="H57" s="36">
        <f t="shared" si="5"/>
        <v>0.81088813950820315</v>
      </c>
      <c r="I57" s="37">
        <f t="shared" si="4"/>
        <v>316932.38577422319</v>
      </c>
    </row>
    <row r="58" spans="1:9" s="33" customFormat="1" ht="15" customHeight="1" x14ac:dyDescent="0.25">
      <c r="A58" s="65">
        <f t="shared" si="3"/>
        <v>55</v>
      </c>
      <c r="B58" s="34" t="s">
        <v>298</v>
      </c>
      <c r="C58" s="35" t="s">
        <v>59</v>
      </c>
      <c r="D58" s="35" t="s">
        <v>61</v>
      </c>
      <c r="E58" s="66">
        <v>80420</v>
      </c>
      <c r="F58" s="58">
        <v>1</v>
      </c>
      <c r="G58" s="44">
        <f t="shared" si="2"/>
        <v>80420</v>
      </c>
      <c r="H58" s="36">
        <f t="shared" si="5"/>
        <v>0.81088813950820315</v>
      </c>
      <c r="I58" s="37">
        <f t="shared" si="4"/>
        <v>65211.624179249695</v>
      </c>
    </row>
    <row r="59" spans="1:9" s="33" customFormat="1" ht="15" customHeight="1" x14ac:dyDescent="0.25">
      <c r="A59" s="65">
        <f t="shared" si="3"/>
        <v>56</v>
      </c>
      <c r="B59" s="34" t="s">
        <v>299</v>
      </c>
      <c r="C59" s="35" t="s">
        <v>59</v>
      </c>
      <c r="D59" s="35" t="s">
        <v>62</v>
      </c>
      <c r="E59" s="66">
        <v>95843</v>
      </c>
      <c r="F59" s="58">
        <v>1</v>
      </c>
      <c r="G59" s="44">
        <f t="shared" si="2"/>
        <v>95843</v>
      </c>
      <c r="H59" s="36">
        <f t="shared" si="5"/>
        <v>0.81088813950820315</v>
      </c>
      <c r="I59" s="37">
        <f t="shared" si="4"/>
        <v>77717.951954884717</v>
      </c>
    </row>
    <row r="60" spans="1:9" s="33" customFormat="1" ht="15" customHeight="1" x14ac:dyDescent="0.25">
      <c r="A60" s="65">
        <f t="shared" si="3"/>
        <v>57</v>
      </c>
      <c r="B60" s="34" t="s">
        <v>300</v>
      </c>
      <c r="C60" s="35" t="s">
        <v>59</v>
      </c>
      <c r="D60" s="35" t="s">
        <v>63</v>
      </c>
      <c r="E60" s="66">
        <v>164599</v>
      </c>
      <c r="F60" s="58">
        <v>1</v>
      </c>
      <c r="G60" s="44">
        <f t="shared" si="2"/>
        <v>164599</v>
      </c>
      <c r="H60" s="36">
        <f t="shared" si="5"/>
        <v>0.81088813950820315</v>
      </c>
      <c r="I60" s="37">
        <f t="shared" si="4"/>
        <v>133471.37687491073</v>
      </c>
    </row>
    <row r="61" spans="1:9" s="33" customFormat="1" ht="15" customHeight="1" x14ac:dyDescent="0.25">
      <c r="A61" s="65">
        <f t="shared" si="3"/>
        <v>58</v>
      </c>
      <c r="B61" s="34" t="s">
        <v>301</v>
      </c>
      <c r="C61" s="35" t="s">
        <v>59</v>
      </c>
      <c r="D61" s="35" t="s">
        <v>64</v>
      </c>
      <c r="E61" s="66">
        <v>31871</v>
      </c>
      <c r="F61" s="58">
        <v>1</v>
      </c>
      <c r="G61" s="44">
        <f t="shared" si="2"/>
        <v>31871</v>
      </c>
      <c r="H61" s="36">
        <f t="shared" si="5"/>
        <v>0.81088813950820315</v>
      </c>
      <c r="I61" s="37">
        <f t="shared" si="4"/>
        <v>25843.815894265943</v>
      </c>
    </row>
    <row r="62" spans="1:9" s="33" customFormat="1" ht="15" customHeight="1" x14ac:dyDescent="0.25">
      <c r="A62" s="65">
        <f t="shared" si="3"/>
        <v>59</v>
      </c>
      <c r="B62" s="34" t="s">
        <v>302</v>
      </c>
      <c r="C62" s="35" t="s">
        <v>59</v>
      </c>
      <c r="D62" s="35" t="s">
        <v>65</v>
      </c>
      <c r="E62" s="66">
        <v>140458</v>
      </c>
      <c r="F62" s="58">
        <v>1</v>
      </c>
      <c r="G62" s="44">
        <f t="shared" si="2"/>
        <v>140458</v>
      </c>
      <c r="H62" s="36">
        <f t="shared" si="5"/>
        <v>0.81088813950820315</v>
      </c>
      <c r="I62" s="37">
        <f t="shared" si="4"/>
        <v>113895.72629904319</v>
      </c>
    </row>
    <row r="63" spans="1:9" s="33" customFormat="1" ht="15" customHeight="1" x14ac:dyDescent="0.25">
      <c r="A63" s="65">
        <f t="shared" si="3"/>
        <v>60</v>
      </c>
      <c r="B63" s="34" t="s">
        <v>303</v>
      </c>
      <c r="C63" s="35" t="s">
        <v>59</v>
      </c>
      <c r="D63" s="35" t="s">
        <v>66</v>
      </c>
      <c r="E63" s="66">
        <v>102765</v>
      </c>
      <c r="F63" s="58">
        <v>1</v>
      </c>
      <c r="G63" s="44">
        <f t="shared" si="2"/>
        <v>102765</v>
      </c>
      <c r="H63" s="36">
        <f t="shared" si="5"/>
        <v>0.81088813950820315</v>
      </c>
      <c r="I63" s="37">
        <f t="shared" si="4"/>
        <v>83330.919656560494</v>
      </c>
    </row>
    <row r="64" spans="1:9" s="33" customFormat="1" ht="15" customHeight="1" x14ac:dyDescent="0.25">
      <c r="A64" s="65">
        <f t="shared" si="3"/>
        <v>61</v>
      </c>
      <c r="B64" s="34" t="s">
        <v>304</v>
      </c>
      <c r="C64" s="35" t="s">
        <v>59</v>
      </c>
      <c r="D64" s="35" t="s">
        <v>60</v>
      </c>
      <c r="E64" s="66">
        <v>199420</v>
      </c>
      <c r="F64" s="58">
        <v>1</v>
      </c>
      <c r="G64" s="44">
        <f t="shared" si="2"/>
        <v>199420</v>
      </c>
      <c r="H64" s="36">
        <f t="shared" si="5"/>
        <v>0.81088813950820315</v>
      </c>
      <c r="I64" s="37">
        <f t="shared" si="4"/>
        <v>161707.31278072589</v>
      </c>
    </row>
    <row r="65" spans="1:9" s="33" customFormat="1" ht="15" customHeight="1" x14ac:dyDescent="0.25">
      <c r="A65" s="65">
        <f t="shared" si="3"/>
        <v>62</v>
      </c>
      <c r="B65" s="34" t="s">
        <v>305</v>
      </c>
      <c r="C65" s="35" t="s">
        <v>59</v>
      </c>
      <c r="D65" s="35" t="s">
        <v>67</v>
      </c>
      <c r="E65" s="66">
        <v>148955</v>
      </c>
      <c r="F65" s="58">
        <v>1</v>
      </c>
      <c r="G65" s="44">
        <f t="shared" si="2"/>
        <v>148955</v>
      </c>
      <c r="H65" s="36">
        <f t="shared" si="5"/>
        <v>0.81088813950820315</v>
      </c>
      <c r="I65" s="37">
        <f t="shared" si="4"/>
        <v>120785.84282044441</v>
      </c>
    </row>
    <row r="66" spans="1:9" s="33" customFormat="1" ht="15" customHeight="1" x14ac:dyDescent="0.25">
      <c r="A66" s="65">
        <f t="shared" si="3"/>
        <v>63</v>
      </c>
      <c r="B66" s="34" t="s">
        <v>306</v>
      </c>
      <c r="C66" s="35" t="s">
        <v>59</v>
      </c>
      <c r="D66" s="35" t="s">
        <v>68</v>
      </c>
      <c r="E66" s="66">
        <v>54563</v>
      </c>
      <c r="F66" s="58">
        <v>1</v>
      </c>
      <c r="G66" s="44">
        <f t="shared" si="2"/>
        <v>54563</v>
      </c>
      <c r="H66" s="36">
        <f t="shared" si="5"/>
        <v>0.81088813950820315</v>
      </c>
      <c r="I66" s="37">
        <f t="shared" si="4"/>
        <v>44244.489555986089</v>
      </c>
    </row>
    <row r="67" spans="1:9" s="33" customFormat="1" ht="15" customHeight="1" x14ac:dyDescent="0.25">
      <c r="A67" s="65">
        <f t="shared" si="3"/>
        <v>64</v>
      </c>
      <c r="B67" s="34" t="s">
        <v>307</v>
      </c>
      <c r="C67" s="35" t="s">
        <v>59</v>
      </c>
      <c r="D67" s="35" t="s">
        <v>69</v>
      </c>
      <c r="E67" s="66">
        <v>55588</v>
      </c>
      <c r="F67" s="58">
        <v>1</v>
      </c>
      <c r="G67" s="44">
        <f t="shared" si="2"/>
        <v>55588</v>
      </c>
      <c r="H67" s="36">
        <f t="shared" si="5"/>
        <v>0.81088813950820315</v>
      </c>
      <c r="I67" s="37">
        <f t="shared" si="4"/>
        <v>45075.649898981996</v>
      </c>
    </row>
    <row r="68" spans="1:9" s="33" customFormat="1" ht="15" customHeight="1" x14ac:dyDescent="0.25">
      <c r="A68" s="65">
        <f t="shared" si="3"/>
        <v>65</v>
      </c>
      <c r="B68" s="34" t="s">
        <v>308</v>
      </c>
      <c r="C68" s="35" t="s">
        <v>59</v>
      </c>
      <c r="D68" s="35" t="s">
        <v>70</v>
      </c>
      <c r="E68" s="66">
        <v>23255</v>
      </c>
      <c r="F68" s="58">
        <v>1</v>
      </c>
      <c r="G68" s="44">
        <f t="shared" si="2"/>
        <v>23255</v>
      </c>
      <c r="H68" s="36">
        <f t="shared" ref="H68:H99" si="6">F68*E$201/G$201</f>
        <v>0.81088813950820315</v>
      </c>
      <c r="I68" s="37">
        <f t="shared" si="4"/>
        <v>18857.203684263266</v>
      </c>
    </row>
    <row r="69" spans="1:9" s="33" customFormat="1" ht="15" customHeight="1" x14ac:dyDescent="0.25">
      <c r="A69" s="65">
        <f t="shared" si="3"/>
        <v>66</v>
      </c>
      <c r="B69" s="34" t="s">
        <v>309</v>
      </c>
      <c r="C69" s="35" t="s">
        <v>59</v>
      </c>
      <c r="D69" s="35" t="s">
        <v>71</v>
      </c>
      <c r="E69" s="66">
        <v>45200</v>
      </c>
      <c r="F69" s="58">
        <v>1</v>
      </c>
      <c r="G69" s="44">
        <f t="shared" ref="G69:G132" si="7">E69*F69</f>
        <v>45200</v>
      </c>
      <c r="H69" s="36">
        <f t="shared" si="6"/>
        <v>0.81088813950820315</v>
      </c>
      <c r="I69" s="37">
        <f t="shared" si="4"/>
        <v>36652.143905770783</v>
      </c>
    </row>
    <row r="70" spans="1:9" s="33" customFormat="1" ht="15" customHeight="1" x14ac:dyDescent="0.25">
      <c r="A70" s="65">
        <f t="shared" ref="A70:A133" si="8">A69+1</f>
        <v>67</v>
      </c>
      <c r="B70" s="34" t="s">
        <v>218</v>
      </c>
      <c r="C70" s="35" t="s">
        <v>72</v>
      </c>
      <c r="D70" s="27" t="s">
        <v>72</v>
      </c>
      <c r="E70" s="66">
        <v>1028144</v>
      </c>
      <c r="F70" s="58">
        <f>F$1</f>
        <v>1.73</v>
      </c>
      <c r="G70" s="44">
        <f t="shared" si="7"/>
        <v>1778689.1199999999</v>
      </c>
      <c r="H70" s="36">
        <f t="shared" si="6"/>
        <v>1.4028364813491916</v>
      </c>
      <c r="I70" s="37">
        <f t="shared" si="4"/>
        <v>1442317.9112802832</v>
      </c>
    </row>
    <row r="71" spans="1:9" s="33" customFormat="1" ht="15" customHeight="1" x14ac:dyDescent="0.25">
      <c r="A71" s="65">
        <f t="shared" si="8"/>
        <v>68</v>
      </c>
      <c r="B71" s="34" t="s">
        <v>284</v>
      </c>
      <c r="C71" s="35" t="s">
        <v>73</v>
      </c>
      <c r="D71" s="35" t="s">
        <v>73</v>
      </c>
      <c r="E71" s="66">
        <v>454563</v>
      </c>
      <c r="F71" s="58">
        <v>1</v>
      </c>
      <c r="G71" s="44">
        <f t="shared" si="7"/>
        <v>454563</v>
      </c>
      <c r="H71" s="36">
        <f t="shared" si="6"/>
        <v>0.81088813950820315</v>
      </c>
      <c r="I71" s="37">
        <f t="shared" si="4"/>
        <v>368599.74535926734</v>
      </c>
    </row>
    <row r="72" spans="1:9" s="33" customFormat="1" ht="15" customHeight="1" x14ac:dyDescent="0.25">
      <c r="A72" s="65">
        <f t="shared" si="8"/>
        <v>69</v>
      </c>
      <c r="B72" s="34" t="s">
        <v>285</v>
      </c>
      <c r="C72" s="35" t="s">
        <v>73</v>
      </c>
      <c r="D72" s="35" t="s">
        <v>74</v>
      </c>
      <c r="E72" s="66">
        <v>27610</v>
      </c>
      <c r="F72" s="58">
        <v>1</v>
      </c>
      <c r="G72" s="44">
        <f t="shared" si="7"/>
        <v>27610</v>
      </c>
      <c r="H72" s="36">
        <f t="shared" si="6"/>
        <v>0.81088813950820315</v>
      </c>
      <c r="I72" s="37">
        <f t="shared" si="4"/>
        <v>22388.621531821489</v>
      </c>
    </row>
    <row r="73" spans="1:9" s="33" customFormat="1" ht="15" customHeight="1" x14ac:dyDescent="0.25">
      <c r="A73" s="65">
        <f t="shared" si="8"/>
        <v>70</v>
      </c>
      <c r="B73" s="34" t="s">
        <v>286</v>
      </c>
      <c r="C73" s="35" t="s">
        <v>73</v>
      </c>
      <c r="D73" s="35" t="s">
        <v>75</v>
      </c>
      <c r="E73" s="66">
        <v>56437</v>
      </c>
      <c r="F73" s="58">
        <v>1</v>
      </c>
      <c r="G73" s="44">
        <f t="shared" si="7"/>
        <v>56437</v>
      </c>
      <c r="H73" s="36">
        <f t="shared" si="6"/>
        <v>0.81088813950820315</v>
      </c>
      <c r="I73" s="37">
        <f t="shared" si="4"/>
        <v>45764.09392942446</v>
      </c>
    </row>
    <row r="74" spans="1:9" s="33" customFormat="1" ht="15" customHeight="1" x14ac:dyDescent="0.25">
      <c r="A74" s="65">
        <f t="shared" si="8"/>
        <v>71</v>
      </c>
      <c r="B74" s="34" t="s">
        <v>287</v>
      </c>
      <c r="C74" s="35" t="s">
        <v>73</v>
      </c>
      <c r="D74" s="35" t="s">
        <v>76</v>
      </c>
      <c r="E74" s="66">
        <v>74503</v>
      </c>
      <c r="F74" s="58">
        <v>1</v>
      </c>
      <c r="G74" s="44">
        <f t="shared" si="7"/>
        <v>74503</v>
      </c>
      <c r="H74" s="36">
        <f t="shared" si="6"/>
        <v>0.81088813950820315</v>
      </c>
      <c r="I74" s="37">
        <f t="shared" si="4"/>
        <v>60413.599057779662</v>
      </c>
    </row>
    <row r="75" spans="1:9" s="33" customFormat="1" ht="15" customHeight="1" x14ac:dyDescent="0.25">
      <c r="A75" s="65">
        <f t="shared" si="8"/>
        <v>72</v>
      </c>
      <c r="B75" s="34" t="s">
        <v>288</v>
      </c>
      <c r="C75" s="35" t="s">
        <v>73</v>
      </c>
      <c r="D75" s="35" t="s">
        <v>77</v>
      </c>
      <c r="E75" s="66">
        <v>39491</v>
      </c>
      <c r="F75" s="58">
        <v>1</v>
      </c>
      <c r="G75" s="44">
        <f t="shared" si="7"/>
        <v>39491</v>
      </c>
      <c r="H75" s="36">
        <f t="shared" si="6"/>
        <v>0.81088813950820315</v>
      </c>
      <c r="I75" s="37">
        <f t="shared" si="4"/>
        <v>32022.78351731845</v>
      </c>
    </row>
    <row r="76" spans="1:9" s="33" customFormat="1" ht="15" customHeight="1" x14ac:dyDescent="0.25">
      <c r="A76" s="65">
        <f t="shared" si="8"/>
        <v>73</v>
      </c>
      <c r="B76" s="34" t="s">
        <v>289</v>
      </c>
      <c r="C76" s="35" t="s">
        <v>73</v>
      </c>
      <c r="D76" s="35" t="s">
        <v>78</v>
      </c>
      <c r="E76" s="66">
        <v>102399</v>
      </c>
      <c r="F76" s="58">
        <v>1</v>
      </c>
      <c r="G76" s="44">
        <f t="shared" si="7"/>
        <v>102399</v>
      </c>
      <c r="H76" s="36">
        <f t="shared" si="6"/>
        <v>0.81088813950820315</v>
      </c>
      <c r="I76" s="37">
        <f t="shared" si="4"/>
        <v>83034.134597500495</v>
      </c>
    </row>
    <row r="77" spans="1:9" s="33" customFormat="1" ht="15" customHeight="1" x14ac:dyDescent="0.25">
      <c r="A77" s="65">
        <f t="shared" si="8"/>
        <v>74</v>
      </c>
      <c r="B77" s="34" t="s">
        <v>295</v>
      </c>
      <c r="C77" s="35" t="s">
        <v>73</v>
      </c>
      <c r="D77" s="35" t="s">
        <v>79</v>
      </c>
      <c r="E77" s="66">
        <v>82729</v>
      </c>
      <c r="F77" s="58">
        <v>1</v>
      </c>
      <c r="G77" s="44">
        <f t="shared" si="7"/>
        <v>82729</v>
      </c>
      <c r="H77" s="36">
        <f t="shared" si="6"/>
        <v>0.81088813950820315</v>
      </c>
      <c r="I77" s="37">
        <f t="shared" si="4"/>
        <v>67083.964893374141</v>
      </c>
    </row>
    <row r="78" spans="1:9" s="33" customFormat="1" ht="15" customHeight="1" x14ac:dyDescent="0.25">
      <c r="A78" s="65">
        <f t="shared" si="8"/>
        <v>75</v>
      </c>
      <c r="B78" s="34" t="s">
        <v>291</v>
      </c>
      <c r="C78" s="35" t="s">
        <v>73</v>
      </c>
      <c r="D78" s="35" t="s">
        <v>80</v>
      </c>
      <c r="E78" s="66">
        <v>69475</v>
      </c>
      <c r="F78" s="58">
        <v>1</v>
      </c>
      <c r="G78" s="44">
        <f t="shared" si="7"/>
        <v>69475</v>
      </c>
      <c r="H78" s="36">
        <f t="shared" si="6"/>
        <v>0.81088813950820315</v>
      </c>
      <c r="I78" s="37">
        <f t="shared" si="4"/>
        <v>56336.453492332417</v>
      </c>
    </row>
    <row r="79" spans="1:9" s="33" customFormat="1" ht="15" customHeight="1" x14ac:dyDescent="0.25">
      <c r="A79" s="65">
        <f t="shared" si="8"/>
        <v>76</v>
      </c>
      <c r="B79" s="34" t="s">
        <v>292</v>
      </c>
      <c r="C79" s="35" t="s">
        <v>73</v>
      </c>
      <c r="D79" s="35" t="s">
        <v>81</v>
      </c>
      <c r="E79" s="66">
        <v>180360</v>
      </c>
      <c r="F79" s="58">
        <v>1</v>
      </c>
      <c r="G79" s="44">
        <f t="shared" si="7"/>
        <v>180360</v>
      </c>
      <c r="H79" s="36">
        <f t="shared" si="6"/>
        <v>0.81088813950820315</v>
      </c>
      <c r="I79" s="37">
        <f t="shared" si="4"/>
        <v>146251.78484169953</v>
      </c>
    </row>
    <row r="80" spans="1:9" s="33" customFormat="1" ht="15" customHeight="1" x14ac:dyDescent="0.25">
      <c r="A80" s="65">
        <f t="shared" si="8"/>
        <v>77</v>
      </c>
      <c r="B80" s="34" t="s">
        <v>293</v>
      </c>
      <c r="C80" s="35" t="s">
        <v>73</v>
      </c>
      <c r="D80" s="35" t="s">
        <v>82</v>
      </c>
      <c r="E80" s="66">
        <v>30637</v>
      </c>
      <c r="F80" s="58">
        <v>1</v>
      </c>
      <c r="G80" s="44">
        <f t="shared" si="7"/>
        <v>30637</v>
      </c>
      <c r="H80" s="36">
        <f t="shared" si="6"/>
        <v>0.81088813950820315</v>
      </c>
      <c r="I80" s="37">
        <f t="shared" ref="I80:I143" si="9">E80*H80</f>
        <v>24843.179930112819</v>
      </c>
    </row>
    <row r="81" spans="1:9" s="33" customFormat="1" ht="15" customHeight="1" x14ac:dyDescent="0.25">
      <c r="A81" s="65">
        <f t="shared" si="8"/>
        <v>78</v>
      </c>
      <c r="B81" s="34" t="s">
        <v>296</v>
      </c>
      <c r="C81" s="35" t="s">
        <v>73</v>
      </c>
      <c r="D81" s="35" t="s">
        <v>83</v>
      </c>
      <c r="E81" s="66">
        <v>51338</v>
      </c>
      <c r="F81" s="58">
        <v>1</v>
      </c>
      <c r="G81" s="44">
        <f t="shared" si="7"/>
        <v>51338</v>
      </c>
      <c r="H81" s="36">
        <f t="shared" si="6"/>
        <v>0.81088813950820315</v>
      </c>
      <c r="I81" s="37">
        <f t="shared" si="9"/>
        <v>41629.375306072136</v>
      </c>
    </row>
    <row r="82" spans="1:9" s="33" customFormat="1" ht="15" customHeight="1" x14ac:dyDescent="0.25">
      <c r="A82" s="65">
        <f t="shared" si="8"/>
        <v>79</v>
      </c>
      <c r="B82" s="34" t="s">
        <v>294</v>
      </c>
      <c r="C82" s="35" t="s">
        <v>73</v>
      </c>
      <c r="D82" s="35" t="s">
        <v>84</v>
      </c>
      <c r="E82" s="66">
        <v>89856</v>
      </c>
      <c r="F82" s="58">
        <v>1</v>
      </c>
      <c r="G82" s="44">
        <f t="shared" si="7"/>
        <v>89856</v>
      </c>
      <c r="H82" s="36">
        <f t="shared" si="6"/>
        <v>0.81088813950820315</v>
      </c>
      <c r="I82" s="37">
        <f t="shared" si="9"/>
        <v>72863.164663649106</v>
      </c>
    </row>
    <row r="83" spans="1:9" s="33" customFormat="1" ht="15" customHeight="1" x14ac:dyDescent="0.25">
      <c r="A83" s="65">
        <f t="shared" si="8"/>
        <v>80</v>
      </c>
      <c r="B83" s="34" t="s">
        <v>290</v>
      </c>
      <c r="C83" s="35" t="s">
        <v>73</v>
      </c>
      <c r="D83" s="35" t="s">
        <v>85</v>
      </c>
      <c r="E83" s="66">
        <v>64973</v>
      </c>
      <c r="F83" s="58">
        <v>1</v>
      </c>
      <c r="G83" s="44">
        <f t="shared" si="7"/>
        <v>64973</v>
      </c>
      <c r="H83" s="36">
        <f t="shared" si="6"/>
        <v>0.81088813950820315</v>
      </c>
      <c r="I83" s="37">
        <f t="shared" si="9"/>
        <v>52685.835088266482</v>
      </c>
    </row>
    <row r="84" spans="1:9" s="33" customFormat="1" ht="15" customHeight="1" x14ac:dyDescent="0.25">
      <c r="A84" s="65">
        <f t="shared" si="8"/>
        <v>81</v>
      </c>
      <c r="B84" s="34" t="s">
        <v>399</v>
      </c>
      <c r="C84" s="35" t="s">
        <v>86</v>
      </c>
      <c r="D84" s="35" t="s">
        <v>86</v>
      </c>
      <c r="E84" s="66">
        <v>160028</v>
      </c>
      <c r="F84" s="58">
        <v>1</v>
      </c>
      <c r="G84" s="44">
        <f t="shared" si="7"/>
        <v>160028</v>
      </c>
      <c r="H84" s="36">
        <f t="shared" si="6"/>
        <v>0.81088813950820315</v>
      </c>
      <c r="I84" s="37">
        <f t="shared" si="9"/>
        <v>129764.80718921873</v>
      </c>
    </row>
    <row r="85" spans="1:9" s="33" customFormat="1" ht="15" customHeight="1" x14ac:dyDescent="0.25">
      <c r="A85" s="65">
        <f t="shared" si="8"/>
        <v>82</v>
      </c>
      <c r="B85" s="34" t="s">
        <v>395</v>
      </c>
      <c r="C85" s="35" t="s">
        <v>86</v>
      </c>
      <c r="D85" s="35" t="s">
        <v>87</v>
      </c>
      <c r="E85" s="66">
        <v>79752</v>
      </c>
      <c r="F85" s="58">
        <v>1</v>
      </c>
      <c r="G85" s="44">
        <f t="shared" si="7"/>
        <v>79752</v>
      </c>
      <c r="H85" s="36">
        <f t="shared" si="6"/>
        <v>0.81088813950820315</v>
      </c>
      <c r="I85" s="37">
        <f t="shared" si="9"/>
        <v>64669.950902058219</v>
      </c>
    </row>
    <row r="86" spans="1:9" s="33" customFormat="1" ht="15" customHeight="1" x14ac:dyDescent="0.25">
      <c r="A86" s="65">
        <f t="shared" si="8"/>
        <v>83</v>
      </c>
      <c r="B86" s="34" t="s">
        <v>396</v>
      </c>
      <c r="C86" s="35" t="s">
        <v>86</v>
      </c>
      <c r="D86" s="35" t="s">
        <v>88</v>
      </c>
      <c r="E86" s="66">
        <v>63906</v>
      </c>
      <c r="F86" s="58">
        <v>1</v>
      </c>
      <c r="G86" s="44">
        <f t="shared" si="7"/>
        <v>63906</v>
      </c>
      <c r="H86" s="36">
        <f t="shared" si="6"/>
        <v>0.81088813950820315</v>
      </c>
      <c r="I86" s="37">
        <f t="shared" si="9"/>
        <v>51820.617443411233</v>
      </c>
    </row>
    <row r="87" spans="1:9" s="33" customFormat="1" ht="15" customHeight="1" x14ac:dyDescent="0.25">
      <c r="A87" s="65">
        <f t="shared" si="8"/>
        <v>84</v>
      </c>
      <c r="B87" s="34" t="s">
        <v>397</v>
      </c>
      <c r="C87" s="35" t="s">
        <v>86</v>
      </c>
      <c r="D87" s="35" t="s">
        <v>89</v>
      </c>
      <c r="E87" s="66">
        <v>19159</v>
      </c>
      <c r="F87" s="58">
        <v>1</v>
      </c>
      <c r="G87" s="44">
        <f t="shared" si="7"/>
        <v>19159</v>
      </c>
      <c r="H87" s="36">
        <f t="shared" si="6"/>
        <v>0.81088813950820315</v>
      </c>
      <c r="I87" s="37">
        <f t="shared" si="9"/>
        <v>15535.805864837665</v>
      </c>
    </row>
    <row r="88" spans="1:9" s="33" customFormat="1" ht="15" customHeight="1" x14ac:dyDescent="0.25">
      <c r="A88" s="65">
        <f t="shared" si="8"/>
        <v>85</v>
      </c>
      <c r="B88" s="34" t="s">
        <v>398</v>
      </c>
      <c r="C88" s="35" t="s">
        <v>86</v>
      </c>
      <c r="D88" s="35" t="s">
        <v>90</v>
      </c>
      <c r="E88" s="66">
        <v>44605</v>
      </c>
      <c r="F88" s="58">
        <v>1</v>
      </c>
      <c r="G88" s="44">
        <f t="shared" si="7"/>
        <v>44605</v>
      </c>
      <c r="H88" s="36">
        <f t="shared" si="6"/>
        <v>0.81088813950820315</v>
      </c>
      <c r="I88" s="37">
        <f t="shared" si="9"/>
        <v>36169.665462763405</v>
      </c>
    </row>
    <row r="89" spans="1:9" s="33" customFormat="1" ht="15" customHeight="1" x14ac:dyDescent="0.25">
      <c r="A89" s="65">
        <f t="shared" si="8"/>
        <v>86</v>
      </c>
      <c r="B89" s="34" t="s">
        <v>400</v>
      </c>
      <c r="C89" s="35" t="s">
        <v>86</v>
      </c>
      <c r="D89" s="35" t="s">
        <v>91</v>
      </c>
      <c r="E89" s="66">
        <v>23023</v>
      </c>
      <c r="F89" s="58">
        <v>1</v>
      </c>
      <c r="G89" s="44">
        <f t="shared" si="7"/>
        <v>23023</v>
      </c>
      <c r="H89" s="36">
        <f t="shared" si="6"/>
        <v>0.81088813950820315</v>
      </c>
      <c r="I89" s="37">
        <f t="shared" si="9"/>
        <v>18669.07763589736</v>
      </c>
    </row>
    <row r="90" spans="1:9" s="33" customFormat="1" ht="15" customHeight="1" x14ac:dyDescent="0.25">
      <c r="A90" s="65">
        <f t="shared" si="8"/>
        <v>87</v>
      </c>
      <c r="B90" s="34" t="s">
        <v>401</v>
      </c>
      <c r="C90" s="35" t="s">
        <v>86</v>
      </c>
      <c r="D90" s="35" t="s">
        <v>92</v>
      </c>
      <c r="E90" s="66">
        <v>108083</v>
      </c>
      <c r="F90" s="58">
        <v>1</v>
      </c>
      <c r="G90" s="44">
        <f t="shared" si="7"/>
        <v>108083</v>
      </c>
      <c r="H90" s="36">
        <f t="shared" si="6"/>
        <v>0.81088813950820315</v>
      </c>
      <c r="I90" s="37">
        <f t="shared" si="9"/>
        <v>87643.22278246512</v>
      </c>
    </row>
    <row r="91" spans="1:9" s="33" customFormat="1" ht="15" customHeight="1" x14ac:dyDescent="0.25">
      <c r="A91" s="65">
        <f t="shared" si="8"/>
        <v>88</v>
      </c>
      <c r="B91" s="34" t="s">
        <v>368</v>
      </c>
      <c r="C91" s="35" t="s">
        <v>93</v>
      </c>
      <c r="D91" s="35" t="s">
        <v>94</v>
      </c>
      <c r="E91" s="66">
        <v>310464</v>
      </c>
      <c r="F91" s="58">
        <v>1</v>
      </c>
      <c r="G91" s="44">
        <f t="shared" si="7"/>
        <v>310464</v>
      </c>
      <c r="H91" s="36">
        <f t="shared" si="6"/>
        <v>0.81088813950820315</v>
      </c>
      <c r="I91" s="37">
        <f t="shared" si="9"/>
        <v>251751.57534427478</v>
      </c>
    </row>
    <row r="92" spans="1:9" s="33" customFormat="1" ht="15" customHeight="1" x14ac:dyDescent="0.25">
      <c r="A92" s="65">
        <f t="shared" si="8"/>
        <v>89</v>
      </c>
      <c r="B92" s="34" t="s">
        <v>366</v>
      </c>
      <c r="C92" s="35" t="s">
        <v>93</v>
      </c>
      <c r="D92" s="35" t="s">
        <v>95</v>
      </c>
      <c r="E92" s="66">
        <v>57006</v>
      </c>
      <c r="F92" s="58">
        <v>1</v>
      </c>
      <c r="G92" s="44">
        <f t="shared" si="7"/>
        <v>57006</v>
      </c>
      <c r="H92" s="36">
        <f t="shared" si="6"/>
        <v>0.81088813950820315</v>
      </c>
      <c r="I92" s="37">
        <f t="shared" si="9"/>
        <v>46225.489280804628</v>
      </c>
    </row>
    <row r="93" spans="1:9" s="33" customFormat="1" ht="15" customHeight="1" x14ac:dyDescent="0.25">
      <c r="A93" s="65">
        <f t="shared" si="8"/>
        <v>90</v>
      </c>
      <c r="B93" s="34" t="s">
        <v>374</v>
      </c>
      <c r="C93" s="35" t="s">
        <v>93</v>
      </c>
      <c r="D93" s="35" t="s">
        <v>96</v>
      </c>
      <c r="E93" s="66">
        <v>53728</v>
      </c>
      <c r="F93" s="58">
        <v>1</v>
      </c>
      <c r="G93" s="44">
        <f t="shared" si="7"/>
        <v>53728</v>
      </c>
      <c r="H93" s="36">
        <f t="shared" si="6"/>
        <v>0.81088813950820315</v>
      </c>
      <c r="I93" s="37">
        <f t="shared" si="9"/>
        <v>43567.397959496739</v>
      </c>
    </row>
    <row r="94" spans="1:9" s="33" customFormat="1" ht="15" customHeight="1" x14ac:dyDescent="0.25">
      <c r="A94" s="65">
        <f t="shared" si="8"/>
        <v>91</v>
      </c>
      <c r="B94" s="34" t="s">
        <v>375</v>
      </c>
      <c r="C94" s="35" t="s">
        <v>93</v>
      </c>
      <c r="D94" s="35" t="s">
        <v>97</v>
      </c>
      <c r="E94" s="66">
        <v>22977</v>
      </c>
      <c r="F94" s="58">
        <v>1</v>
      </c>
      <c r="G94" s="44">
        <f t="shared" si="7"/>
        <v>22977</v>
      </c>
      <c r="H94" s="36">
        <f t="shared" si="6"/>
        <v>0.81088813950820315</v>
      </c>
      <c r="I94" s="37">
        <f t="shared" si="9"/>
        <v>18631.776781479984</v>
      </c>
    </row>
    <row r="95" spans="1:9" s="33" customFormat="1" ht="15" customHeight="1" x14ac:dyDescent="0.25">
      <c r="A95" s="65">
        <f t="shared" si="8"/>
        <v>92</v>
      </c>
      <c r="B95" s="34" t="s">
        <v>367</v>
      </c>
      <c r="C95" s="35" t="s">
        <v>93</v>
      </c>
      <c r="D95" s="35" t="s">
        <v>98</v>
      </c>
      <c r="E95" s="66">
        <v>76093</v>
      </c>
      <c r="F95" s="58">
        <v>1</v>
      </c>
      <c r="G95" s="44">
        <f t="shared" si="7"/>
        <v>76093</v>
      </c>
      <c r="H95" s="36">
        <f t="shared" si="6"/>
        <v>0.81088813950820315</v>
      </c>
      <c r="I95" s="37">
        <f t="shared" si="9"/>
        <v>61702.9111995977</v>
      </c>
    </row>
    <row r="96" spans="1:9" s="33" customFormat="1" ht="15" customHeight="1" x14ac:dyDescent="0.25">
      <c r="A96" s="65">
        <f t="shared" si="8"/>
        <v>93</v>
      </c>
      <c r="B96" s="34" t="s">
        <v>369</v>
      </c>
      <c r="C96" s="35" t="s">
        <v>93</v>
      </c>
      <c r="D96" s="35" t="s">
        <v>99</v>
      </c>
      <c r="E96" s="66">
        <v>134547</v>
      </c>
      <c r="F96" s="58">
        <v>1</v>
      </c>
      <c r="G96" s="44">
        <f t="shared" si="7"/>
        <v>134547</v>
      </c>
      <c r="H96" s="36">
        <f t="shared" si="6"/>
        <v>0.81088813950820315</v>
      </c>
      <c r="I96" s="37">
        <f t="shared" si="9"/>
        <v>109102.56650641021</v>
      </c>
    </row>
    <row r="97" spans="1:9" s="33" customFormat="1" ht="15" customHeight="1" x14ac:dyDescent="0.25">
      <c r="A97" s="65">
        <f t="shared" si="8"/>
        <v>94</v>
      </c>
      <c r="B97" s="34" t="s">
        <v>370</v>
      </c>
      <c r="C97" s="35" t="s">
        <v>93</v>
      </c>
      <c r="D97" s="35" t="s">
        <v>100</v>
      </c>
      <c r="E97" s="66">
        <v>32621</v>
      </c>
      <c r="F97" s="58">
        <v>1</v>
      </c>
      <c r="G97" s="44">
        <f t="shared" si="7"/>
        <v>32621</v>
      </c>
      <c r="H97" s="36">
        <f t="shared" si="6"/>
        <v>0.81088813950820315</v>
      </c>
      <c r="I97" s="37">
        <f t="shared" si="9"/>
        <v>26451.981998897096</v>
      </c>
    </row>
    <row r="98" spans="1:9" s="33" customFormat="1" ht="15" customHeight="1" x14ac:dyDescent="0.25">
      <c r="A98" s="65">
        <f t="shared" si="8"/>
        <v>95</v>
      </c>
      <c r="B98" s="34" t="s">
        <v>371</v>
      </c>
      <c r="C98" s="35" t="s">
        <v>93</v>
      </c>
      <c r="D98" s="35" t="s">
        <v>101</v>
      </c>
      <c r="E98" s="66">
        <v>76227</v>
      </c>
      <c r="F98" s="58">
        <v>1</v>
      </c>
      <c r="G98" s="44">
        <f t="shared" si="7"/>
        <v>76227</v>
      </c>
      <c r="H98" s="36">
        <f t="shared" si="6"/>
        <v>0.81088813950820315</v>
      </c>
      <c r="I98" s="37">
        <f t="shared" si="9"/>
        <v>61811.5702102918</v>
      </c>
    </row>
    <row r="99" spans="1:9" s="33" customFormat="1" ht="15" customHeight="1" x14ac:dyDescent="0.25">
      <c r="A99" s="65">
        <f t="shared" si="8"/>
        <v>96</v>
      </c>
      <c r="B99" s="34" t="s">
        <v>372</v>
      </c>
      <c r="C99" s="35" t="s">
        <v>93</v>
      </c>
      <c r="D99" s="35" t="s">
        <v>102</v>
      </c>
      <c r="E99" s="66">
        <v>31729</v>
      </c>
      <c r="F99" s="58">
        <v>1</v>
      </c>
      <c r="G99" s="44">
        <f t="shared" si="7"/>
        <v>31729</v>
      </c>
      <c r="H99" s="36">
        <f t="shared" si="6"/>
        <v>0.81088813950820315</v>
      </c>
      <c r="I99" s="37">
        <f t="shared" si="9"/>
        <v>25728.669778455776</v>
      </c>
    </row>
    <row r="100" spans="1:9" s="33" customFormat="1" ht="15" customHeight="1" x14ac:dyDescent="0.25">
      <c r="A100" s="65">
        <f t="shared" si="8"/>
        <v>97</v>
      </c>
      <c r="B100" s="34" t="s">
        <v>376</v>
      </c>
      <c r="C100" s="35" t="s">
        <v>93</v>
      </c>
      <c r="D100" s="35" t="s">
        <v>103</v>
      </c>
      <c r="E100" s="66">
        <v>38780</v>
      </c>
      <c r="F100" s="58">
        <v>1</v>
      </c>
      <c r="G100" s="44">
        <f t="shared" si="7"/>
        <v>38780</v>
      </c>
      <c r="H100" s="36">
        <f t="shared" ref="H100:H131" si="10">F100*E$201/G$201</f>
        <v>0.81088813950820315</v>
      </c>
      <c r="I100" s="37">
        <f t="shared" si="9"/>
        <v>31446.242050128119</v>
      </c>
    </row>
    <row r="101" spans="1:9" s="33" customFormat="1" ht="15" customHeight="1" x14ac:dyDescent="0.25">
      <c r="A101" s="65">
        <f t="shared" si="8"/>
        <v>98</v>
      </c>
      <c r="B101" s="34" t="s">
        <v>373</v>
      </c>
      <c r="C101" s="35" t="s">
        <v>93</v>
      </c>
      <c r="D101" s="35" t="s">
        <v>104</v>
      </c>
      <c r="E101" s="66">
        <v>33055</v>
      </c>
      <c r="F101" s="58">
        <v>1</v>
      </c>
      <c r="G101" s="44">
        <f t="shared" si="7"/>
        <v>33055</v>
      </c>
      <c r="H101" s="36">
        <f t="shared" si="10"/>
        <v>0.81088813950820315</v>
      </c>
      <c r="I101" s="37">
        <f t="shared" si="9"/>
        <v>26803.907451443654</v>
      </c>
    </row>
    <row r="102" spans="1:9" s="33" customFormat="1" ht="15" customHeight="1" x14ac:dyDescent="0.25">
      <c r="A102" s="65">
        <f t="shared" si="8"/>
        <v>99</v>
      </c>
      <c r="B102" s="34" t="s">
        <v>232</v>
      </c>
      <c r="C102" s="35" t="s">
        <v>105</v>
      </c>
      <c r="D102" s="35" t="s">
        <v>105</v>
      </c>
      <c r="E102" s="66">
        <v>366751</v>
      </c>
      <c r="F102" s="58">
        <v>1</v>
      </c>
      <c r="G102" s="44">
        <f t="shared" si="7"/>
        <v>366751</v>
      </c>
      <c r="H102" s="36">
        <f t="shared" si="10"/>
        <v>0.81088813950820315</v>
      </c>
      <c r="I102" s="37">
        <f t="shared" si="9"/>
        <v>297394.03605277301</v>
      </c>
    </row>
    <row r="103" spans="1:9" s="33" customFormat="1" ht="15" customHeight="1" x14ac:dyDescent="0.25">
      <c r="A103" s="65">
        <f t="shared" si="8"/>
        <v>100</v>
      </c>
      <c r="B103" s="34" t="s">
        <v>233</v>
      </c>
      <c r="C103" s="35" t="s">
        <v>105</v>
      </c>
      <c r="D103" s="35" t="s">
        <v>106</v>
      </c>
      <c r="E103" s="66">
        <v>220019</v>
      </c>
      <c r="F103" s="58">
        <v>1</v>
      </c>
      <c r="G103" s="44">
        <f t="shared" si="7"/>
        <v>220019</v>
      </c>
      <c r="H103" s="36">
        <f t="shared" si="10"/>
        <v>0.81088813950820315</v>
      </c>
      <c r="I103" s="37">
        <f t="shared" si="9"/>
        <v>178410.79756645535</v>
      </c>
    </row>
    <row r="104" spans="1:9" s="33" customFormat="1" ht="15" customHeight="1" x14ac:dyDescent="0.25">
      <c r="A104" s="65">
        <f t="shared" si="8"/>
        <v>101</v>
      </c>
      <c r="B104" s="34" t="s">
        <v>234</v>
      </c>
      <c r="C104" s="35" t="s">
        <v>105</v>
      </c>
      <c r="D104" s="35" t="s">
        <v>107</v>
      </c>
      <c r="E104" s="66">
        <v>59034</v>
      </c>
      <c r="F104" s="58">
        <v>1</v>
      </c>
      <c r="G104" s="44">
        <f t="shared" si="7"/>
        <v>59034</v>
      </c>
      <c r="H104" s="36">
        <f t="shared" si="10"/>
        <v>0.81088813950820315</v>
      </c>
      <c r="I104" s="37">
        <f t="shared" si="9"/>
        <v>47869.970427727269</v>
      </c>
    </row>
    <row r="105" spans="1:9" s="33" customFormat="1" ht="15" customHeight="1" x14ac:dyDescent="0.25">
      <c r="A105" s="65">
        <f t="shared" si="8"/>
        <v>102</v>
      </c>
      <c r="B105" s="34" t="s">
        <v>235</v>
      </c>
      <c r="C105" s="35" t="s">
        <v>105</v>
      </c>
      <c r="D105" s="35" t="s">
        <v>108</v>
      </c>
      <c r="E105" s="66">
        <v>12247</v>
      </c>
      <c r="F105" s="58">
        <v>1</v>
      </c>
      <c r="G105" s="44">
        <f t="shared" si="7"/>
        <v>12247</v>
      </c>
      <c r="H105" s="36">
        <f t="shared" si="10"/>
        <v>0.81088813950820315</v>
      </c>
      <c r="I105" s="37">
        <f t="shared" si="9"/>
        <v>9930.9470445569641</v>
      </c>
    </row>
    <row r="106" spans="1:9" s="33" customFormat="1" ht="15" customHeight="1" x14ac:dyDescent="0.25">
      <c r="A106" s="65">
        <f t="shared" si="8"/>
        <v>103</v>
      </c>
      <c r="B106" s="34" t="s">
        <v>236</v>
      </c>
      <c r="C106" s="35" t="s">
        <v>105</v>
      </c>
      <c r="D106" s="35" t="s">
        <v>109</v>
      </c>
      <c r="E106" s="66">
        <v>136868</v>
      </c>
      <c r="F106" s="58">
        <v>1</v>
      </c>
      <c r="G106" s="44">
        <f t="shared" si="7"/>
        <v>136868</v>
      </c>
      <c r="H106" s="36">
        <f t="shared" si="10"/>
        <v>0.81088813950820315</v>
      </c>
      <c r="I106" s="37">
        <f t="shared" si="9"/>
        <v>110984.63787820876</v>
      </c>
    </row>
    <row r="107" spans="1:9" s="33" customFormat="1" ht="15" customHeight="1" x14ac:dyDescent="0.25">
      <c r="A107" s="65">
        <f t="shared" si="8"/>
        <v>104</v>
      </c>
      <c r="B107" s="34" t="s">
        <v>350</v>
      </c>
      <c r="C107" s="35" t="s">
        <v>110</v>
      </c>
      <c r="D107" s="35" t="s">
        <v>117</v>
      </c>
      <c r="E107" s="66">
        <v>507075</v>
      </c>
      <c r="F107" s="58">
        <v>1</v>
      </c>
      <c r="G107" s="44">
        <f t="shared" si="7"/>
        <v>507075</v>
      </c>
      <c r="H107" s="36">
        <f t="shared" si="10"/>
        <v>0.81088813950820315</v>
      </c>
      <c r="I107" s="37">
        <f t="shared" si="9"/>
        <v>411181.1033411221</v>
      </c>
    </row>
    <row r="108" spans="1:9" s="33" customFormat="1" ht="15" customHeight="1" x14ac:dyDescent="0.25">
      <c r="A108" s="65">
        <f t="shared" si="8"/>
        <v>105</v>
      </c>
      <c r="B108" s="34" t="s">
        <v>353</v>
      </c>
      <c r="C108" s="35" t="s">
        <v>110</v>
      </c>
      <c r="D108" s="35" t="s">
        <v>113</v>
      </c>
      <c r="E108" s="66">
        <v>56258</v>
      </c>
      <c r="F108" s="58">
        <v>1</v>
      </c>
      <c r="G108" s="44">
        <f t="shared" si="7"/>
        <v>56258</v>
      </c>
      <c r="H108" s="36">
        <f t="shared" si="10"/>
        <v>0.81088813950820315</v>
      </c>
      <c r="I108" s="37">
        <f t="shared" si="9"/>
        <v>45618.94495245249</v>
      </c>
    </row>
    <row r="109" spans="1:9" s="33" customFormat="1" ht="15" customHeight="1" x14ac:dyDescent="0.25">
      <c r="A109" s="65">
        <f t="shared" si="8"/>
        <v>106</v>
      </c>
      <c r="B109" s="34" t="s">
        <v>351</v>
      </c>
      <c r="C109" s="35" t="s">
        <v>110</v>
      </c>
      <c r="D109" s="35" t="s">
        <v>114</v>
      </c>
      <c r="E109" s="66">
        <v>206540</v>
      </c>
      <c r="F109" s="58">
        <v>1</v>
      </c>
      <c r="G109" s="44">
        <f t="shared" si="7"/>
        <v>206540</v>
      </c>
      <c r="H109" s="36">
        <f t="shared" si="10"/>
        <v>0.81088813950820315</v>
      </c>
      <c r="I109" s="37">
        <f t="shared" si="9"/>
        <v>167480.83633402426</v>
      </c>
    </row>
    <row r="110" spans="1:9" s="33" customFormat="1" ht="15" customHeight="1" x14ac:dyDescent="0.25">
      <c r="A110" s="65">
        <f t="shared" si="8"/>
        <v>107</v>
      </c>
      <c r="B110" s="34" t="s">
        <v>354</v>
      </c>
      <c r="C110" s="35" t="s">
        <v>110</v>
      </c>
      <c r="D110" s="35" t="s">
        <v>111</v>
      </c>
      <c r="E110" s="66">
        <v>83141</v>
      </c>
      <c r="F110" s="58">
        <v>1</v>
      </c>
      <c r="G110" s="44">
        <f t="shared" si="7"/>
        <v>83141</v>
      </c>
      <c r="H110" s="36">
        <f t="shared" si="10"/>
        <v>0.81088813950820315</v>
      </c>
      <c r="I110" s="37">
        <f t="shared" si="9"/>
        <v>67418.050806851519</v>
      </c>
    </row>
    <row r="111" spans="1:9" s="33" customFormat="1" ht="15" customHeight="1" x14ac:dyDescent="0.25">
      <c r="A111" s="65">
        <f t="shared" si="8"/>
        <v>108</v>
      </c>
      <c r="B111" s="34" t="s">
        <v>355</v>
      </c>
      <c r="C111" s="35" t="s">
        <v>110</v>
      </c>
      <c r="D111" s="35" t="s">
        <v>115</v>
      </c>
      <c r="E111" s="66">
        <v>25184</v>
      </c>
      <c r="F111" s="58">
        <v>1</v>
      </c>
      <c r="G111" s="44">
        <f t="shared" si="7"/>
        <v>25184</v>
      </c>
      <c r="H111" s="36">
        <f t="shared" si="10"/>
        <v>0.81088813950820315</v>
      </c>
      <c r="I111" s="37">
        <f t="shared" si="9"/>
        <v>20421.406905374588</v>
      </c>
    </row>
    <row r="112" spans="1:9" s="33" customFormat="1" ht="15" customHeight="1" x14ac:dyDescent="0.25">
      <c r="A112" s="65">
        <f t="shared" si="8"/>
        <v>109</v>
      </c>
      <c r="B112" s="34" t="s">
        <v>356</v>
      </c>
      <c r="C112" s="35" t="s">
        <v>110</v>
      </c>
      <c r="D112" s="35" t="s">
        <v>116</v>
      </c>
      <c r="E112" s="66">
        <v>279718</v>
      </c>
      <c r="F112" s="58">
        <v>1</v>
      </c>
      <c r="G112" s="44">
        <f t="shared" si="7"/>
        <v>279718</v>
      </c>
      <c r="H112" s="36">
        <f t="shared" si="10"/>
        <v>0.81088813950820315</v>
      </c>
      <c r="I112" s="37">
        <f t="shared" si="9"/>
        <v>226820.00860695558</v>
      </c>
    </row>
    <row r="113" spans="1:9" s="33" customFormat="1" ht="15" customHeight="1" x14ac:dyDescent="0.25">
      <c r="A113" s="65">
        <f t="shared" si="8"/>
        <v>110</v>
      </c>
      <c r="B113" s="34" t="s">
        <v>357</v>
      </c>
      <c r="C113" s="35" t="s">
        <v>110</v>
      </c>
      <c r="D113" s="35" t="s">
        <v>112</v>
      </c>
      <c r="E113" s="66">
        <v>107799</v>
      </c>
      <c r="F113" s="58">
        <v>1</v>
      </c>
      <c r="G113" s="44">
        <f t="shared" si="7"/>
        <v>107799</v>
      </c>
      <c r="H113" s="36">
        <f t="shared" si="10"/>
        <v>0.81088813950820315</v>
      </c>
      <c r="I113" s="37">
        <f t="shared" si="9"/>
        <v>87412.930550844787</v>
      </c>
    </row>
    <row r="114" spans="1:9" s="33" customFormat="1" ht="15" customHeight="1" x14ac:dyDescent="0.25">
      <c r="A114" s="65">
        <f t="shared" si="8"/>
        <v>111</v>
      </c>
      <c r="B114" s="34" t="s">
        <v>358</v>
      </c>
      <c r="C114" s="35" t="s">
        <v>110</v>
      </c>
      <c r="D114" s="35" t="s">
        <v>118</v>
      </c>
      <c r="E114" s="66">
        <v>41381</v>
      </c>
      <c r="F114" s="58">
        <v>1</v>
      </c>
      <c r="G114" s="44">
        <f t="shared" si="7"/>
        <v>41381</v>
      </c>
      <c r="H114" s="36">
        <f t="shared" si="10"/>
        <v>0.81088813950820315</v>
      </c>
      <c r="I114" s="37">
        <f t="shared" si="9"/>
        <v>33555.362100988954</v>
      </c>
    </row>
    <row r="115" spans="1:9" s="33" customFormat="1" ht="15" customHeight="1" x14ac:dyDescent="0.25">
      <c r="A115" s="65">
        <f t="shared" si="8"/>
        <v>112</v>
      </c>
      <c r="B115" s="34" t="s">
        <v>352</v>
      </c>
      <c r="C115" s="35" t="s">
        <v>110</v>
      </c>
      <c r="D115" s="35" t="s">
        <v>119</v>
      </c>
      <c r="E115" s="66">
        <v>53286</v>
      </c>
      <c r="F115" s="58">
        <v>1</v>
      </c>
      <c r="G115" s="44">
        <f t="shared" si="7"/>
        <v>53286</v>
      </c>
      <c r="H115" s="36">
        <f t="shared" si="10"/>
        <v>0.81088813950820315</v>
      </c>
      <c r="I115" s="37">
        <f t="shared" si="9"/>
        <v>43208.985401834114</v>
      </c>
    </row>
    <row r="116" spans="1:9" s="33" customFormat="1" ht="15" customHeight="1" x14ac:dyDescent="0.25">
      <c r="A116" s="65">
        <f t="shared" si="8"/>
        <v>113</v>
      </c>
      <c r="B116" s="28" t="s">
        <v>219</v>
      </c>
      <c r="C116" s="27" t="s">
        <v>120</v>
      </c>
      <c r="D116" s="27" t="s">
        <v>132</v>
      </c>
      <c r="E116" s="66">
        <v>971105</v>
      </c>
      <c r="F116" s="58">
        <v>1</v>
      </c>
      <c r="G116" s="44">
        <f t="shared" si="7"/>
        <v>971105</v>
      </c>
      <c r="H116" s="36">
        <f t="shared" si="10"/>
        <v>0.81088813950820315</v>
      </c>
      <c r="I116" s="37">
        <f t="shared" si="9"/>
        <v>787457.52671711368</v>
      </c>
    </row>
    <row r="117" spans="1:9" s="33" customFormat="1" ht="15" customHeight="1" x14ac:dyDescent="0.25">
      <c r="A117" s="65">
        <f t="shared" si="8"/>
        <v>114</v>
      </c>
      <c r="B117" s="34" t="s">
        <v>257</v>
      </c>
      <c r="C117" s="35" t="s">
        <v>120</v>
      </c>
      <c r="D117" s="35" t="s">
        <v>121</v>
      </c>
      <c r="E117" s="66">
        <v>120786</v>
      </c>
      <c r="F117" s="58">
        <v>1</v>
      </c>
      <c r="G117" s="44">
        <f t="shared" si="7"/>
        <v>120786</v>
      </c>
      <c r="H117" s="36">
        <f t="shared" si="10"/>
        <v>0.81088813950820315</v>
      </c>
      <c r="I117" s="37">
        <f t="shared" si="9"/>
        <v>97943.934818637819</v>
      </c>
    </row>
    <row r="118" spans="1:9" s="33" customFormat="1" ht="15" customHeight="1" x14ac:dyDescent="0.25">
      <c r="A118" s="65">
        <f t="shared" si="8"/>
        <v>115</v>
      </c>
      <c r="B118" s="34" t="s">
        <v>267</v>
      </c>
      <c r="C118" s="35" t="s">
        <v>120</v>
      </c>
      <c r="D118" s="35" t="s">
        <v>122</v>
      </c>
      <c r="E118" s="66">
        <v>16564</v>
      </c>
      <c r="F118" s="58">
        <v>1</v>
      </c>
      <c r="G118" s="44">
        <f t="shared" si="7"/>
        <v>16564</v>
      </c>
      <c r="H118" s="36">
        <f t="shared" si="10"/>
        <v>0.81088813950820315</v>
      </c>
      <c r="I118" s="37">
        <f t="shared" si="9"/>
        <v>13431.551142813876</v>
      </c>
    </row>
    <row r="119" spans="1:9" s="33" customFormat="1" ht="15" customHeight="1" x14ac:dyDescent="0.25">
      <c r="A119" s="65">
        <f t="shared" si="8"/>
        <v>116</v>
      </c>
      <c r="B119" s="34" t="s">
        <v>258</v>
      </c>
      <c r="C119" s="35" t="s">
        <v>120</v>
      </c>
      <c r="D119" s="35" t="s">
        <v>123</v>
      </c>
      <c r="E119" s="66">
        <v>88115</v>
      </c>
      <c r="F119" s="58">
        <v>1</v>
      </c>
      <c r="G119" s="44">
        <f t="shared" si="7"/>
        <v>88115</v>
      </c>
      <c r="H119" s="36">
        <f t="shared" si="10"/>
        <v>0.81088813950820315</v>
      </c>
      <c r="I119" s="37">
        <f t="shared" si="9"/>
        <v>71451.408412765319</v>
      </c>
    </row>
    <row r="120" spans="1:9" s="33" customFormat="1" ht="15" customHeight="1" x14ac:dyDescent="0.25">
      <c r="A120" s="65">
        <f t="shared" si="8"/>
        <v>117</v>
      </c>
      <c r="B120" s="34" t="s">
        <v>260</v>
      </c>
      <c r="C120" s="35" t="s">
        <v>120</v>
      </c>
      <c r="D120" s="35" t="s">
        <v>124</v>
      </c>
      <c r="E120" s="66">
        <v>30839</v>
      </c>
      <c r="F120" s="58">
        <v>1</v>
      </c>
      <c r="G120" s="44">
        <f t="shared" si="7"/>
        <v>30839</v>
      </c>
      <c r="H120" s="36">
        <f t="shared" si="10"/>
        <v>0.81088813950820315</v>
      </c>
      <c r="I120" s="37">
        <f t="shared" si="9"/>
        <v>25006.979334293475</v>
      </c>
    </row>
    <row r="121" spans="1:9" s="33" customFormat="1" ht="15" customHeight="1" x14ac:dyDescent="0.25">
      <c r="A121" s="65">
        <f t="shared" si="8"/>
        <v>118</v>
      </c>
      <c r="B121" s="34" t="s">
        <v>261</v>
      </c>
      <c r="C121" s="35" t="s">
        <v>120</v>
      </c>
      <c r="D121" s="35" t="s">
        <v>125</v>
      </c>
      <c r="E121" s="66">
        <v>92050</v>
      </c>
      <c r="F121" s="58">
        <v>1</v>
      </c>
      <c r="G121" s="44">
        <f t="shared" si="7"/>
        <v>92050</v>
      </c>
      <c r="H121" s="36">
        <f t="shared" si="10"/>
        <v>0.81088813950820315</v>
      </c>
      <c r="I121" s="37">
        <f t="shared" si="9"/>
        <v>74642.253241730097</v>
      </c>
    </row>
    <row r="122" spans="1:9" s="33" customFormat="1" ht="15" customHeight="1" x14ac:dyDescent="0.25">
      <c r="A122" s="65">
        <f t="shared" si="8"/>
        <v>119</v>
      </c>
      <c r="B122" s="34" t="s">
        <v>262</v>
      </c>
      <c r="C122" s="35" t="s">
        <v>120</v>
      </c>
      <c r="D122" s="35" t="s">
        <v>126</v>
      </c>
      <c r="E122" s="66">
        <v>104999</v>
      </c>
      <c r="F122" s="58">
        <v>1</v>
      </c>
      <c r="G122" s="44">
        <f t="shared" si="7"/>
        <v>104999</v>
      </c>
      <c r="H122" s="36">
        <f t="shared" si="10"/>
        <v>0.81088813950820315</v>
      </c>
      <c r="I122" s="37">
        <f t="shared" si="9"/>
        <v>85142.443760221824</v>
      </c>
    </row>
    <row r="123" spans="1:9" s="33" customFormat="1" ht="15" customHeight="1" x14ac:dyDescent="0.25">
      <c r="A123" s="65">
        <f t="shared" si="8"/>
        <v>120</v>
      </c>
      <c r="B123" s="34" t="s">
        <v>264</v>
      </c>
      <c r="C123" s="35" t="s">
        <v>120</v>
      </c>
      <c r="D123" s="35" t="s">
        <v>127</v>
      </c>
      <c r="E123" s="66">
        <v>89020</v>
      </c>
      <c r="F123" s="58">
        <v>1</v>
      </c>
      <c r="G123" s="44">
        <f t="shared" si="7"/>
        <v>89020</v>
      </c>
      <c r="H123" s="36">
        <f t="shared" si="10"/>
        <v>0.81088813950820315</v>
      </c>
      <c r="I123" s="37">
        <f t="shared" si="9"/>
        <v>72185.262179020239</v>
      </c>
    </row>
    <row r="124" spans="1:9" s="33" customFormat="1" ht="15" customHeight="1" x14ac:dyDescent="0.25">
      <c r="A124" s="65">
        <f t="shared" si="8"/>
        <v>121</v>
      </c>
      <c r="B124" s="34" t="s">
        <v>263</v>
      </c>
      <c r="C124" s="35" t="s">
        <v>120</v>
      </c>
      <c r="D124" s="35" t="s">
        <v>128</v>
      </c>
      <c r="E124" s="66">
        <v>156068</v>
      </c>
      <c r="F124" s="58">
        <v>1</v>
      </c>
      <c r="G124" s="44">
        <f t="shared" si="7"/>
        <v>156068</v>
      </c>
      <c r="H124" s="36">
        <f t="shared" si="10"/>
        <v>0.81088813950820315</v>
      </c>
      <c r="I124" s="37">
        <f t="shared" si="9"/>
        <v>126553.69015676624</v>
      </c>
    </row>
    <row r="125" spans="1:9" s="33" customFormat="1" ht="15" customHeight="1" x14ac:dyDescent="0.25">
      <c r="A125" s="65">
        <f t="shared" si="8"/>
        <v>122</v>
      </c>
      <c r="B125" s="34" t="s">
        <v>265</v>
      </c>
      <c r="C125" s="35" t="s">
        <v>120</v>
      </c>
      <c r="D125" s="35" t="s">
        <v>129</v>
      </c>
      <c r="E125" s="66">
        <v>61824</v>
      </c>
      <c r="F125" s="58">
        <v>1</v>
      </c>
      <c r="G125" s="44">
        <f t="shared" si="7"/>
        <v>61824</v>
      </c>
      <c r="H125" s="36">
        <f t="shared" si="10"/>
        <v>0.81088813950820315</v>
      </c>
      <c r="I125" s="37">
        <f t="shared" si="9"/>
        <v>50132.348336955154</v>
      </c>
    </row>
    <row r="126" spans="1:9" s="33" customFormat="1" ht="15" customHeight="1" x14ac:dyDescent="0.25">
      <c r="A126" s="65">
        <f t="shared" si="8"/>
        <v>123</v>
      </c>
      <c r="B126" s="34" t="s">
        <v>259</v>
      </c>
      <c r="C126" s="35" t="s">
        <v>120</v>
      </c>
      <c r="D126" s="35" t="s">
        <v>130</v>
      </c>
      <c r="E126" s="66">
        <v>31188</v>
      </c>
      <c r="F126" s="58">
        <v>1</v>
      </c>
      <c r="G126" s="44">
        <f t="shared" si="7"/>
        <v>31188</v>
      </c>
      <c r="H126" s="36">
        <f t="shared" si="10"/>
        <v>0.81088813950820315</v>
      </c>
      <c r="I126" s="37">
        <f t="shared" si="9"/>
        <v>25289.97929498184</v>
      </c>
    </row>
    <row r="127" spans="1:9" s="33" customFormat="1" ht="15" customHeight="1" x14ac:dyDescent="0.25">
      <c r="A127" s="65">
        <f t="shared" si="8"/>
        <v>124</v>
      </c>
      <c r="B127" s="34" t="s">
        <v>266</v>
      </c>
      <c r="C127" s="35" t="s">
        <v>120</v>
      </c>
      <c r="D127" s="35" t="s">
        <v>131</v>
      </c>
      <c r="E127" s="66">
        <v>119847</v>
      </c>
      <c r="F127" s="58">
        <v>1</v>
      </c>
      <c r="G127" s="44">
        <f t="shared" si="7"/>
        <v>119847</v>
      </c>
      <c r="H127" s="36">
        <f t="shared" si="10"/>
        <v>0.81088813950820315</v>
      </c>
      <c r="I127" s="37">
        <f t="shared" si="9"/>
        <v>97182.51085563963</v>
      </c>
    </row>
    <row r="128" spans="1:9" s="33" customFormat="1" ht="15" customHeight="1" x14ac:dyDescent="0.25">
      <c r="A128" s="65">
        <f t="shared" si="8"/>
        <v>125</v>
      </c>
      <c r="B128" s="28" t="s">
        <v>220</v>
      </c>
      <c r="C128" s="27" t="s">
        <v>133</v>
      </c>
      <c r="D128" s="27" t="s">
        <v>135</v>
      </c>
      <c r="E128" s="66">
        <v>864220</v>
      </c>
      <c r="F128" s="58">
        <v>1</v>
      </c>
      <c r="G128" s="44">
        <f t="shared" si="7"/>
        <v>864220</v>
      </c>
      <c r="H128" s="36">
        <f t="shared" si="10"/>
        <v>0.81088813950820315</v>
      </c>
      <c r="I128" s="37">
        <f t="shared" si="9"/>
        <v>700785.74792577932</v>
      </c>
    </row>
    <row r="129" spans="1:9" s="33" customFormat="1" ht="15" customHeight="1" x14ac:dyDescent="0.25">
      <c r="A129" s="65">
        <f t="shared" si="8"/>
        <v>126</v>
      </c>
      <c r="B129" s="28" t="s">
        <v>221</v>
      </c>
      <c r="C129" s="27" t="s">
        <v>133</v>
      </c>
      <c r="D129" s="27" t="s">
        <v>134</v>
      </c>
      <c r="E129" s="66">
        <v>107158</v>
      </c>
      <c r="F129" s="58">
        <v>1</v>
      </c>
      <c r="G129" s="44">
        <f t="shared" si="7"/>
        <v>107158</v>
      </c>
      <c r="H129" s="36">
        <f t="shared" si="10"/>
        <v>0.81088813950820315</v>
      </c>
      <c r="I129" s="37">
        <f t="shared" si="9"/>
        <v>86893.15125342003</v>
      </c>
    </row>
    <row r="130" spans="1:9" s="33" customFormat="1" ht="15" customHeight="1" x14ac:dyDescent="0.25">
      <c r="A130" s="65">
        <f t="shared" si="8"/>
        <v>127</v>
      </c>
      <c r="B130" s="28" t="s">
        <v>222</v>
      </c>
      <c r="C130" s="27" t="s">
        <v>133</v>
      </c>
      <c r="D130" s="27" t="s">
        <v>133</v>
      </c>
      <c r="E130" s="66">
        <v>299416</v>
      </c>
      <c r="F130" s="58">
        <v>1</v>
      </c>
      <c r="G130" s="44">
        <f t="shared" si="7"/>
        <v>299416</v>
      </c>
      <c r="H130" s="36">
        <f t="shared" si="10"/>
        <v>0.81088813950820315</v>
      </c>
      <c r="I130" s="37">
        <f t="shared" si="9"/>
        <v>242792.88317898815</v>
      </c>
    </row>
    <row r="131" spans="1:9" s="33" customFormat="1" ht="15" customHeight="1" x14ac:dyDescent="0.25">
      <c r="A131" s="65">
        <f t="shared" si="8"/>
        <v>128</v>
      </c>
      <c r="B131" s="28" t="s">
        <v>217</v>
      </c>
      <c r="C131" s="35" t="s">
        <v>136</v>
      </c>
      <c r="D131" s="27" t="s">
        <v>136</v>
      </c>
      <c r="E131" s="66">
        <v>9031640</v>
      </c>
      <c r="F131" s="58">
        <f>F$1</f>
        <v>1.73</v>
      </c>
      <c r="G131" s="44">
        <f t="shared" si="7"/>
        <v>15624737.199999999</v>
      </c>
      <c r="H131" s="55">
        <f t="shared" si="10"/>
        <v>1.4028364813491916</v>
      </c>
      <c r="I131" s="37">
        <f t="shared" si="9"/>
        <v>12669914.078412613</v>
      </c>
    </row>
    <row r="132" spans="1:9" s="33" customFormat="1" ht="15" customHeight="1" x14ac:dyDescent="0.25">
      <c r="A132" s="65">
        <f t="shared" si="8"/>
        <v>129</v>
      </c>
      <c r="B132" s="34" t="s">
        <v>225</v>
      </c>
      <c r="C132" s="35" t="s">
        <v>136</v>
      </c>
      <c r="D132" s="35" t="s">
        <v>138</v>
      </c>
      <c r="E132" s="66">
        <v>147510</v>
      </c>
      <c r="F132" s="58">
        <v>1</v>
      </c>
      <c r="G132" s="44">
        <f t="shared" si="7"/>
        <v>147510</v>
      </c>
      <c r="H132" s="36">
        <f t="shared" ref="H132:H163" si="11">F132*E$201/G$201</f>
        <v>0.81088813950820315</v>
      </c>
      <c r="I132" s="37">
        <f t="shared" si="9"/>
        <v>119614.10945885505</v>
      </c>
    </row>
    <row r="133" spans="1:9" s="33" customFormat="1" ht="15" customHeight="1" x14ac:dyDescent="0.25">
      <c r="A133" s="65">
        <f t="shared" si="8"/>
        <v>130</v>
      </c>
      <c r="B133" s="34" t="s">
        <v>228</v>
      </c>
      <c r="C133" s="35" t="s">
        <v>136</v>
      </c>
      <c r="D133" s="35" t="s">
        <v>141</v>
      </c>
      <c r="E133" s="66">
        <v>7754</v>
      </c>
      <c r="F133" s="58">
        <v>1</v>
      </c>
      <c r="G133" s="44">
        <f t="shared" ref="G133:G196" si="12">E133*F133</f>
        <v>7754</v>
      </c>
      <c r="H133" s="36">
        <f t="shared" si="11"/>
        <v>0.81088813950820315</v>
      </c>
      <c r="I133" s="37">
        <f t="shared" si="9"/>
        <v>6287.6266337466077</v>
      </c>
    </row>
    <row r="134" spans="1:9" s="33" customFormat="1" ht="15" customHeight="1" x14ac:dyDescent="0.25">
      <c r="A134" s="65">
        <f t="shared" ref="A134:A197" si="13">A133+1</f>
        <v>131</v>
      </c>
      <c r="B134" s="34" t="s">
        <v>229</v>
      </c>
      <c r="C134" s="35" t="s">
        <v>136</v>
      </c>
      <c r="D134" s="35" t="s">
        <v>142</v>
      </c>
      <c r="E134" s="66">
        <v>15283</v>
      </c>
      <c r="F134" s="58">
        <v>1</v>
      </c>
      <c r="G134" s="44">
        <f t="shared" si="12"/>
        <v>15283</v>
      </c>
      <c r="H134" s="36">
        <f t="shared" si="11"/>
        <v>0.81088813950820315</v>
      </c>
      <c r="I134" s="37">
        <f t="shared" si="9"/>
        <v>12392.803436103868</v>
      </c>
    </row>
    <row r="135" spans="1:9" s="33" customFormat="1" ht="15" customHeight="1" x14ac:dyDescent="0.25">
      <c r="A135" s="65">
        <f t="shared" si="13"/>
        <v>132</v>
      </c>
      <c r="B135" s="34" t="s">
        <v>227</v>
      </c>
      <c r="C135" s="35" t="s">
        <v>136</v>
      </c>
      <c r="D135" s="35" t="s">
        <v>140</v>
      </c>
      <c r="E135" s="66">
        <v>236250</v>
      </c>
      <c r="F135" s="58">
        <v>1</v>
      </c>
      <c r="G135" s="44">
        <f t="shared" si="12"/>
        <v>236250</v>
      </c>
      <c r="H135" s="36">
        <f t="shared" si="11"/>
        <v>0.81088813950820315</v>
      </c>
      <c r="I135" s="37">
        <f t="shared" si="9"/>
        <v>191572.32295881299</v>
      </c>
    </row>
    <row r="136" spans="1:9" s="33" customFormat="1" ht="15" customHeight="1" x14ac:dyDescent="0.25">
      <c r="A136" s="65">
        <f t="shared" si="13"/>
        <v>133</v>
      </c>
      <c r="B136" s="34" t="s">
        <v>226</v>
      </c>
      <c r="C136" s="35" t="s">
        <v>136</v>
      </c>
      <c r="D136" s="35" t="s">
        <v>143</v>
      </c>
      <c r="E136" s="66">
        <v>192978</v>
      </c>
      <c r="F136" s="58">
        <v>1</v>
      </c>
      <c r="G136" s="44">
        <f t="shared" si="12"/>
        <v>192978</v>
      </c>
      <c r="H136" s="36">
        <f t="shared" si="11"/>
        <v>0.81088813950820315</v>
      </c>
      <c r="I136" s="37">
        <f t="shared" si="9"/>
        <v>156483.57138601402</v>
      </c>
    </row>
    <row r="137" spans="1:9" s="33" customFormat="1" ht="15" customHeight="1" x14ac:dyDescent="0.25">
      <c r="A137" s="65">
        <f t="shared" si="13"/>
        <v>134</v>
      </c>
      <c r="B137" s="34" t="s">
        <v>223</v>
      </c>
      <c r="C137" s="35" t="s">
        <v>136</v>
      </c>
      <c r="D137" s="35" t="s">
        <v>137</v>
      </c>
      <c r="E137" s="66">
        <v>82572</v>
      </c>
      <c r="F137" s="58">
        <v>1</v>
      </c>
      <c r="G137" s="44">
        <f t="shared" si="12"/>
        <v>82572</v>
      </c>
      <c r="H137" s="36">
        <f t="shared" si="11"/>
        <v>0.81088813950820315</v>
      </c>
      <c r="I137" s="37">
        <f t="shared" si="9"/>
        <v>66956.655455471351</v>
      </c>
    </row>
    <row r="138" spans="1:9" s="33" customFormat="1" ht="15" customHeight="1" x14ac:dyDescent="0.25">
      <c r="A138" s="65">
        <f t="shared" si="13"/>
        <v>135</v>
      </c>
      <c r="B138" s="34" t="s">
        <v>224</v>
      </c>
      <c r="C138" s="35" t="s">
        <v>136</v>
      </c>
      <c r="D138" s="35" t="s">
        <v>139</v>
      </c>
      <c r="E138" s="66">
        <v>221248</v>
      </c>
      <c r="F138" s="58">
        <v>1</v>
      </c>
      <c r="G138" s="44">
        <f t="shared" si="12"/>
        <v>221248</v>
      </c>
      <c r="H138" s="36">
        <f t="shared" si="11"/>
        <v>0.81088813950820315</v>
      </c>
      <c r="I138" s="37">
        <f t="shared" si="9"/>
        <v>179407.37908991094</v>
      </c>
    </row>
    <row r="139" spans="1:9" s="33" customFormat="1" ht="15" customHeight="1" x14ac:dyDescent="0.25">
      <c r="A139" s="65">
        <f t="shared" si="13"/>
        <v>136</v>
      </c>
      <c r="B139" s="34" t="s">
        <v>230</v>
      </c>
      <c r="C139" s="35" t="s">
        <v>136</v>
      </c>
      <c r="D139" s="35" t="s">
        <v>144</v>
      </c>
      <c r="E139" s="66">
        <v>22993</v>
      </c>
      <c r="F139" s="58">
        <v>1</v>
      </c>
      <c r="G139" s="44">
        <f t="shared" si="12"/>
        <v>22993</v>
      </c>
      <c r="H139" s="36">
        <f t="shared" si="11"/>
        <v>0.81088813950820315</v>
      </c>
      <c r="I139" s="37">
        <f t="shared" si="9"/>
        <v>18644.750991712113</v>
      </c>
    </row>
    <row r="140" spans="1:9" s="33" customFormat="1" ht="15" customHeight="1" x14ac:dyDescent="0.25">
      <c r="A140" s="65">
        <f t="shared" si="13"/>
        <v>137</v>
      </c>
      <c r="B140" s="34" t="s">
        <v>231</v>
      </c>
      <c r="C140" s="35" t="s">
        <v>136</v>
      </c>
      <c r="D140" s="35" t="s">
        <v>145</v>
      </c>
      <c r="E140" s="66">
        <v>27436</v>
      </c>
      <c r="F140" s="58">
        <v>1</v>
      </c>
      <c r="G140" s="44">
        <f t="shared" si="12"/>
        <v>27436</v>
      </c>
      <c r="H140" s="36">
        <f t="shared" si="11"/>
        <v>0.81088813950820315</v>
      </c>
      <c r="I140" s="37">
        <f t="shared" si="9"/>
        <v>22247.526995547061</v>
      </c>
    </row>
    <row r="141" spans="1:9" s="33" customFormat="1" ht="15" customHeight="1" x14ac:dyDescent="0.25">
      <c r="A141" s="65">
        <f t="shared" si="13"/>
        <v>138</v>
      </c>
      <c r="B141" s="34" t="s">
        <v>317</v>
      </c>
      <c r="C141" s="35" t="s">
        <v>146</v>
      </c>
      <c r="D141" s="35" t="s">
        <v>147</v>
      </c>
      <c r="E141" s="66">
        <v>556175</v>
      </c>
      <c r="F141" s="58">
        <v>1</v>
      </c>
      <c r="G141" s="44">
        <f t="shared" si="12"/>
        <v>556175</v>
      </c>
      <c r="H141" s="36">
        <f t="shared" si="11"/>
        <v>0.81088813950820315</v>
      </c>
      <c r="I141" s="37">
        <f t="shared" si="9"/>
        <v>450995.71099097491</v>
      </c>
    </row>
    <row r="142" spans="1:9" s="33" customFormat="1" ht="15" customHeight="1" x14ac:dyDescent="0.25">
      <c r="A142" s="65">
        <f t="shared" si="13"/>
        <v>139</v>
      </c>
      <c r="B142" s="34" t="s">
        <v>318</v>
      </c>
      <c r="C142" s="35" t="s">
        <v>146</v>
      </c>
      <c r="D142" s="35" t="s">
        <v>148</v>
      </c>
      <c r="E142" s="66">
        <v>121304</v>
      </c>
      <c r="F142" s="58">
        <v>1</v>
      </c>
      <c r="G142" s="44">
        <f t="shared" si="12"/>
        <v>121304</v>
      </c>
      <c r="H142" s="36">
        <f t="shared" si="11"/>
        <v>0.81088813950820315</v>
      </c>
      <c r="I142" s="37">
        <f t="shared" si="9"/>
        <v>98363.97487490307</v>
      </c>
    </row>
    <row r="143" spans="1:9" s="33" customFormat="1" ht="15" customHeight="1" x14ac:dyDescent="0.25">
      <c r="A143" s="65">
        <f t="shared" si="13"/>
        <v>140</v>
      </c>
      <c r="B143" s="34" t="s">
        <v>320</v>
      </c>
      <c r="C143" s="35" t="s">
        <v>146</v>
      </c>
      <c r="D143" s="35" t="s">
        <v>146</v>
      </c>
      <c r="E143" s="66">
        <v>71861</v>
      </c>
      <c r="F143" s="58">
        <v>1</v>
      </c>
      <c r="G143" s="44">
        <f t="shared" si="12"/>
        <v>71861</v>
      </c>
      <c r="H143" s="36">
        <f t="shared" si="11"/>
        <v>0.81088813950820315</v>
      </c>
      <c r="I143" s="37">
        <f t="shared" si="9"/>
        <v>58271.232593198984</v>
      </c>
    </row>
    <row r="144" spans="1:9" s="33" customFormat="1" ht="15" customHeight="1" x14ac:dyDescent="0.25">
      <c r="A144" s="65">
        <f t="shared" si="13"/>
        <v>141</v>
      </c>
      <c r="B144" s="34" t="s">
        <v>319</v>
      </c>
      <c r="C144" s="35" t="s">
        <v>146</v>
      </c>
      <c r="D144" s="35" t="s">
        <v>149</v>
      </c>
      <c r="E144" s="66">
        <v>73984</v>
      </c>
      <c r="F144" s="58">
        <v>1</v>
      </c>
      <c r="G144" s="44">
        <f t="shared" si="12"/>
        <v>73984</v>
      </c>
      <c r="H144" s="36">
        <f t="shared" si="11"/>
        <v>0.81088813950820315</v>
      </c>
      <c r="I144" s="37">
        <f t="shared" ref="I144:I199" si="14">E144*H144</f>
        <v>59992.748113374902</v>
      </c>
    </row>
    <row r="145" spans="1:9" s="33" customFormat="1" ht="15" customHeight="1" x14ac:dyDescent="0.25">
      <c r="A145" s="65">
        <f t="shared" si="13"/>
        <v>142</v>
      </c>
      <c r="B145" s="34" t="s">
        <v>321</v>
      </c>
      <c r="C145" s="35" t="s">
        <v>146</v>
      </c>
      <c r="D145" s="35" t="s">
        <v>150</v>
      </c>
      <c r="E145" s="66">
        <v>74628</v>
      </c>
      <c r="F145" s="58">
        <v>1</v>
      </c>
      <c r="G145" s="44">
        <f t="shared" si="12"/>
        <v>74628</v>
      </c>
      <c r="H145" s="36">
        <f t="shared" si="11"/>
        <v>0.81088813950820315</v>
      </c>
      <c r="I145" s="37">
        <f t="shared" si="14"/>
        <v>60514.960075218187</v>
      </c>
    </row>
    <row r="146" spans="1:9" s="33" customFormat="1" ht="15" customHeight="1" x14ac:dyDescent="0.25">
      <c r="A146" s="65">
        <f t="shared" si="13"/>
        <v>143</v>
      </c>
      <c r="B146" s="34" t="s">
        <v>322</v>
      </c>
      <c r="C146" s="35" t="s">
        <v>146</v>
      </c>
      <c r="D146" s="35" t="s">
        <v>151</v>
      </c>
      <c r="E146" s="66">
        <v>74454</v>
      </c>
      <c r="F146" s="58">
        <v>1</v>
      </c>
      <c r="G146" s="44">
        <f t="shared" si="12"/>
        <v>74454</v>
      </c>
      <c r="H146" s="36">
        <f t="shared" si="11"/>
        <v>0.81088813950820315</v>
      </c>
      <c r="I146" s="37">
        <f t="shared" si="14"/>
        <v>60373.865538943755</v>
      </c>
    </row>
    <row r="147" spans="1:9" s="33" customFormat="1" ht="15" customHeight="1" x14ac:dyDescent="0.25">
      <c r="A147" s="65">
        <f t="shared" si="13"/>
        <v>144</v>
      </c>
      <c r="B147" s="34" t="s">
        <v>411</v>
      </c>
      <c r="C147" s="35" t="s">
        <v>146</v>
      </c>
      <c r="D147" s="35" t="s">
        <v>152</v>
      </c>
      <c r="E147" s="66">
        <v>64944</v>
      </c>
      <c r="F147" s="58">
        <v>1</v>
      </c>
      <c r="G147" s="44">
        <f t="shared" si="12"/>
        <v>64944</v>
      </c>
      <c r="H147" s="36">
        <f t="shared" si="11"/>
        <v>0.81088813950820315</v>
      </c>
      <c r="I147" s="37">
        <f t="shared" si="14"/>
        <v>52662.319332220744</v>
      </c>
    </row>
    <row r="148" spans="1:9" s="33" customFormat="1" ht="15" customHeight="1" x14ac:dyDescent="0.25">
      <c r="A148" s="65">
        <f t="shared" si="13"/>
        <v>145</v>
      </c>
      <c r="B148" s="34" t="s">
        <v>412</v>
      </c>
      <c r="C148" s="35" t="s">
        <v>146</v>
      </c>
      <c r="D148" s="35" t="s">
        <v>153</v>
      </c>
      <c r="E148" s="66">
        <v>12014</v>
      </c>
      <c r="F148" s="58">
        <v>1</v>
      </c>
      <c r="G148" s="44">
        <f t="shared" si="12"/>
        <v>12014</v>
      </c>
      <c r="H148" s="36">
        <f t="shared" si="11"/>
        <v>0.81088813950820315</v>
      </c>
      <c r="I148" s="37">
        <f t="shared" si="14"/>
        <v>9742.0101080515524</v>
      </c>
    </row>
    <row r="149" spans="1:9" s="33" customFormat="1" ht="15" customHeight="1" x14ac:dyDescent="0.25">
      <c r="A149" s="65">
        <f t="shared" si="13"/>
        <v>146</v>
      </c>
      <c r="B149" s="34" t="s">
        <v>404</v>
      </c>
      <c r="C149" s="35" t="s">
        <v>154</v>
      </c>
      <c r="D149" s="35" t="s">
        <v>155</v>
      </c>
      <c r="E149" s="66">
        <v>101787</v>
      </c>
      <c r="F149" s="58">
        <v>1</v>
      </c>
      <c r="G149" s="44">
        <f t="shared" si="12"/>
        <v>101787</v>
      </c>
      <c r="H149" s="36">
        <f t="shared" si="11"/>
        <v>0.81088813950820315</v>
      </c>
      <c r="I149" s="37">
        <f t="shared" si="14"/>
        <v>82537.871056121468</v>
      </c>
    </row>
    <row r="150" spans="1:9" s="33" customFormat="1" ht="15" customHeight="1" x14ac:dyDescent="0.25">
      <c r="A150" s="65">
        <f t="shared" si="13"/>
        <v>147</v>
      </c>
      <c r="B150" s="34" t="s">
        <v>402</v>
      </c>
      <c r="C150" s="35" t="s">
        <v>154</v>
      </c>
      <c r="D150" s="35" t="s">
        <v>156</v>
      </c>
      <c r="E150" s="66">
        <v>24572</v>
      </c>
      <c r="F150" s="58">
        <v>1</v>
      </c>
      <c r="G150" s="44">
        <f t="shared" si="12"/>
        <v>24572</v>
      </c>
      <c r="H150" s="36">
        <f t="shared" si="11"/>
        <v>0.81088813950820315</v>
      </c>
      <c r="I150" s="37">
        <f t="shared" si="14"/>
        <v>19925.143363995569</v>
      </c>
    </row>
    <row r="151" spans="1:9" s="33" customFormat="1" ht="15" customHeight="1" x14ac:dyDescent="0.25">
      <c r="A151" s="65">
        <f t="shared" si="13"/>
        <v>148</v>
      </c>
      <c r="B151" s="34" t="s">
        <v>403</v>
      </c>
      <c r="C151" s="35" t="s">
        <v>154</v>
      </c>
      <c r="D151" s="35" t="s">
        <v>157</v>
      </c>
      <c r="E151" s="66">
        <v>14149</v>
      </c>
      <c r="F151" s="58">
        <v>1</v>
      </c>
      <c r="G151" s="44">
        <f t="shared" si="12"/>
        <v>14149</v>
      </c>
      <c r="H151" s="36">
        <f t="shared" si="11"/>
        <v>0.81088813950820315</v>
      </c>
      <c r="I151" s="37">
        <f t="shared" si="14"/>
        <v>11473.256285901567</v>
      </c>
    </row>
    <row r="152" spans="1:9" s="33" customFormat="1" ht="15" customHeight="1" x14ac:dyDescent="0.25">
      <c r="A152" s="65">
        <f t="shared" si="13"/>
        <v>149</v>
      </c>
      <c r="B152" s="34" t="s">
        <v>407</v>
      </c>
      <c r="C152" s="35" t="s">
        <v>158</v>
      </c>
      <c r="D152" s="35" t="s">
        <v>159</v>
      </c>
      <c r="E152" s="66">
        <v>82296</v>
      </c>
      <c r="F152" s="58">
        <v>1</v>
      </c>
      <c r="G152" s="44">
        <f t="shared" si="12"/>
        <v>82296</v>
      </c>
      <c r="H152" s="36">
        <f t="shared" si="11"/>
        <v>0.81088813950820315</v>
      </c>
      <c r="I152" s="37">
        <f t="shared" si="14"/>
        <v>66732.850328967092</v>
      </c>
    </row>
    <row r="153" spans="1:9" s="33" customFormat="1" ht="15" customHeight="1" x14ac:dyDescent="0.25">
      <c r="A153" s="65">
        <f t="shared" si="13"/>
        <v>150</v>
      </c>
      <c r="B153" s="34" t="s">
        <v>405</v>
      </c>
      <c r="C153" s="35" t="s">
        <v>158</v>
      </c>
      <c r="D153" s="35" t="s">
        <v>160</v>
      </c>
      <c r="E153" s="66">
        <v>28685</v>
      </c>
      <c r="F153" s="58">
        <v>1</v>
      </c>
      <c r="G153" s="44">
        <f t="shared" si="12"/>
        <v>28685</v>
      </c>
      <c r="H153" s="36">
        <f t="shared" si="11"/>
        <v>0.81088813950820315</v>
      </c>
      <c r="I153" s="37">
        <f t="shared" si="14"/>
        <v>23260.326281792808</v>
      </c>
    </row>
    <row r="154" spans="1:9" s="33" customFormat="1" ht="15" customHeight="1" x14ac:dyDescent="0.25">
      <c r="A154" s="65">
        <f t="shared" si="13"/>
        <v>151</v>
      </c>
      <c r="B154" s="34" t="s">
        <v>406</v>
      </c>
      <c r="C154" s="35" t="s">
        <v>158</v>
      </c>
      <c r="D154" s="35" t="s">
        <v>161</v>
      </c>
      <c r="E154" s="66">
        <v>71352</v>
      </c>
      <c r="F154" s="58">
        <v>1</v>
      </c>
      <c r="G154" s="44">
        <f t="shared" si="12"/>
        <v>71352</v>
      </c>
      <c r="H154" s="36">
        <f t="shared" si="11"/>
        <v>0.81088813950820315</v>
      </c>
      <c r="I154" s="37">
        <f t="shared" si="14"/>
        <v>57858.490530189309</v>
      </c>
    </row>
    <row r="155" spans="1:9" s="33" customFormat="1" ht="15" customHeight="1" x14ac:dyDescent="0.25">
      <c r="A155" s="65">
        <f t="shared" si="13"/>
        <v>152</v>
      </c>
      <c r="B155" s="34" t="s">
        <v>365</v>
      </c>
      <c r="C155" s="35" t="s">
        <v>162</v>
      </c>
      <c r="D155" s="35" t="s">
        <v>162</v>
      </c>
      <c r="E155" s="66">
        <v>157603</v>
      </c>
      <c r="F155" s="58">
        <v>1</v>
      </c>
      <c r="G155" s="44">
        <f t="shared" si="12"/>
        <v>157603</v>
      </c>
      <c r="H155" s="36">
        <f t="shared" si="11"/>
        <v>0.81088813950820315</v>
      </c>
      <c r="I155" s="37">
        <f t="shared" si="14"/>
        <v>127798.40345091134</v>
      </c>
    </row>
    <row r="156" spans="1:9" s="33" customFormat="1" ht="15" customHeight="1" x14ac:dyDescent="0.25">
      <c r="A156" s="65">
        <f t="shared" si="13"/>
        <v>153</v>
      </c>
      <c r="B156" s="34" t="s">
        <v>363</v>
      </c>
      <c r="C156" s="35" t="s">
        <v>162</v>
      </c>
      <c r="D156" s="35" t="s">
        <v>163</v>
      </c>
      <c r="E156" s="66">
        <v>54273</v>
      </c>
      <c r="F156" s="58">
        <v>1</v>
      </c>
      <c r="G156" s="44">
        <f t="shared" si="12"/>
        <v>54273</v>
      </c>
      <c r="H156" s="36">
        <f t="shared" si="11"/>
        <v>0.81088813950820315</v>
      </c>
      <c r="I156" s="37">
        <f t="shared" si="14"/>
        <v>44009.331995528708</v>
      </c>
    </row>
    <row r="157" spans="1:9" s="33" customFormat="1" ht="15" customHeight="1" x14ac:dyDescent="0.25">
      <c r="A157" s="65">
        <f t="shared" si="13"/>
        <v>154</v>
      </c>
      <c r="B157" s="34" t="s">
        <v>364</v>
      </c>
      <c r="C157" s="35" t="s">
        <v>162</v>
      </c>
      <c r="D157" s="35" t="s">
        <v>164</v>
      </c>
      <c r="E157" s="66">
        <v>94700</v>
      </c>
      <c r="F157" s="58">
        <v>1</v>
      </c>
      <c r="G157" s="44">
        <f t="shared" si="12"/>
        <v>94700</v>
      </c>
      <c r="H157" s="36">
        <f t="shared" si="11"/>
        <v>0.81088813950820315</v>
      </c>
      <c r="I157" s="37">
        <f t="shared" si="14"/>
        <v>76791.106811426842</v>
      </c>
    </row>
    <row r="158" spans="1:9" s="33" customFormat="1" ht="15" customHeight="1" x14ac:dyDescent="0.25">
      <c r="A158" s="65">
        <f t="shared" si="13"/>
        <v>155</v>
      </c>
      <c r="B158" s="34" t="s">
        <v>268</v>
      </c>
      <c r="C158" s="35" t="s">
        <v>165</v>
      </c>
      <c r="D158" s="35" t="s">
        <v>165</v>
      </c>
      <c r="E158" s="66">
        <v>773200</v>
      </c>
      <c r="F158" s="58">
        <v>1</v>
      </c>
      <c r="G158" s="44">
        <f t="shared" si="12"/>
        <v>773200</v>
      </c>
      <c r="H158" s="36">
        <f t="shared" si="11"/>
        <v>0.81088813950820315</v>
      </c>
      <c r="I158" s="37">
        <f t="shared" si="14"/>
        <v>626978.70946774271</v>
      </c>
    </row>
    <row r="159" spans="1:9" s="33" customFormat="1" ht="15" customHeight="1" x14ac:dyDescent="0.25">
      <c r="A159" s="65">
        <f t="shared" si="13"/>
        <v>156</v>
      </c>
      <c r="B159" s="34" t="s">
        <v>269</v>
      </c>
      <c r="C159" s="35" t="s">
        <v>165</v>
      </c>
      <c r="D159" s="35" t="s">
        <v>166</v>
      </c>
      <c r="E159" s="66">
        <v>141115</v>
      </c>
      <c r="F159" s="58">
        <v>1</v>
      </c>
      <c r="G159" s="44">
        <f t="shared" si="12"/>
        <v>141115</v>
      </c>
      <c r="H159" s="36">
        <f t="shared" si="11"/>
        <v>0.81088813950820315</v>
      </c>
      <c r="I159" s="37">
        <f t="shared" si="14"/>
        <v>114428.47980670008</v>
      </c>
    </row>
    <row r="160" spans="1:9" s="33" customFormat="1" ht="15" customHeight="1" x14ac:dyDescent="0.25">
      <c r="A160" s="65">
        <f t="shared" si="13"/>
        <v>157</v>
      </c>
      <c r="B160" s="34" t="s">
        <v>270</v>
      </c>
      <c r="C160" s="35" t="s">
        <v>165</v>
      </c>
      <c r="D160" s="35" t="s">
        <v>167</v>
      </c>
      <c r="E160" s="66">
        <v>127027</v>
      </c>
      <c r="F160" s="58">
        <v>1</v>
      </c>
      <c r="G160" s="44">
        <f t="shared" si="12"/>
        <v>127027</v>
      </c>
      <c r="H160" s="36">
        <f t="shared" si="11"/>
        <v>0.81088813950820315</v>
      </c>
      <c r="I160" s="37">
        <f t="shared" si="14"/>
        <v>103004.68769730852</v>
      </c>
    </row>
    <row r="161" spans="1:9" s="33" customFormat="1" ht="15" customHeight="1" x14ac:dyDescent="0.25">
      <c r="A161" s="65">
        <f t="shared" si="13"/>
        <v>158</v>
      </c>
      <c r="B161" s="34" t="s">
        <v>271</v>
      </c>
      <c r="C161" s="35" t="s">
        <v>165</v>
      </c>
      <c r="D161" s="35" t="s">
        <v>168</v>
      </c>
      <c r="E161" s="66">
        <v>156234</v>
      </c>
      <c r="F161" s="58">
        <v>1</v>
      </c>
      <c r="G161" s="44">
        <f t="shared" si="12"/>
        <v>156234</v>
      </c>
      <c r="H161" s="36">
        <f t="shared" si="11"/>
        <v>0.81088813950820315</v>
      </c>
      <c r="I161" s="37">
        <f t="shared" si="14"/>
        <v>126688.29758792461</v>
      </c>
    </row>
    <row r="162" spans="1:9" s="33" customFormat="1" ht="15" customHeight="1" x14ac:dyDescent="0.25">
      <c r="A162" s="65">
        <f t="shared" si="13"/>
        <v>159</v>
      </c>
      <c r="B162" s="34" t="s">
        <v>272</v>
      </c>
      <c r="C162" s="35" t="s">
        <v>165</v>
      </c>
      <c r="D162" s="35" t="s">
        <v>169</v>
      </c>
      <c r="E162" s="66">
        <v>131537</v>
      </c>
      <c r="F162" s="58">
        <v>1</v>
      </c>
      <c r="G162" s="44">
        <f t="shared" si="12"/>
        <v>131537</v>
      </c>
      <c r="H162" s="36">
        <f t="shared" si="11"/>
        <v>0.81088813950820315</v>
      </c>
      <c r="I162" s="37">
        <f t="shared" si="14"/>
        <v>106661.79320649052</v>
      </c>
    </row>
    <row r="163" spans="1:9" s="33" customFormat="1" ht="15" customHeight="1" x14ac:dyDescent="0.25">
      <c r="A163" s="65">
        <f t="shared" si="13"/>
        <v>160</v>
      </c>
      <c r="B163" s="34" t="s">
        <v>274</v>
      </c>
      <c r="C163" s="35" t="s">
        <v>165</v>
      </c>
      <c r="D163" s="35" t="s">
        <v>170</v>
      </c>
      <c r="E163" s="66">
        <v>319736</v>
      </c>
      <c r="F163" s="58">
        <v>1</v>
      </c>
      <c r="G163" s="44">
        <f t="shared" si="12"/>
        <v>319736</v>
      </c>
      <c r="H163" s="36">
        <f t="shared" si="11"/>
        <v>0.81088813950820315</v>
      </c>
      <c r="I163" s="37">
        <f t="shared" si="14"/>
        <v>259270.13017379484</v>
      </c>
    </row>
    <row r="164" spans="1:9" s="33" customFormat="1" ht="15" customHeight="1" x14ac:dyDescent="0.25">
      <c r="A164" s="65">
        <f t="shared" si="13"/>
        <v>161</v>
      </c>
      <c r="B164" s="34" t="s">
        <v>275</v>
      </c>
      <c r="C164" s="35" t="s">
        <v>165</v>
      </c>
      <c r="D164" s="35" t="s">
        <v>171</v>
      </c>
      <c r="E164" s="66">
        <v>133123</v>
      </c>
      <c r="F164" s="58">
        <v>1</v>
      </c>
      <c r="G164" s="44">
        <f t="shared" si="12"/>
        <v>133123</v>
      </c>
      <c r="H164" s="36">
        <f t="shared" ref="H164:H195" si="15">F164*E$201/G$201</f>
        <v>0.81088813950820315</v>
      </c>
      <c r="I164" s="37">
        <f t="shared" si="14"/>
        <v>107947.86179575053</v>
      </c>
    </row>
    <row r="165" spans="1:9" s="33" customFormat="1" ht="15" customHeight="1" x14ac:dyDescent="0.25">
      <c r="A165" s="65">
        <f t="shared" si="13"/>
        <v>162</v>
      </c>
      <c r="B165" s="34" t="s">
        <v>273</v>
      </c>
      <c r="C165" s="35" t="s">
        <v>165</v>
      </c>
      <c r="D165" s="35" t="s">
        <v>172</v>
      </c>
      <c r="E165" s="66">
        <v>76645</v>
      </c>
      <c r="F165" s="58">
        <v>1</v>
      </c>
      <c r="G165" s="44">
        <f t="shared" si="12"/>
        <v>76645</v>
      </c>
      <c r="H165" s="36">
        <f t="shared" si="15"/>
        <v>0.81088813950820315</v>
      </c>
      <c r="I165" s="37">
        <f t="shared" si="14"/>
        <v>62150.521452606234</v>
      </c>
    </row>
    <row r="166" spans="1:9" s="33" customFormat="1" ht="15" customHeight="1" x14ac:dyDescent="0.25">
      <c r="A166" s="65">
        <f t="shared" si="13"/>
        <v>163</v>
      </c>
      <c r="B166" s="34" t="s">
        <v>346</v>
      </c>
      <c r="C166" s="35" t="s">
        <v>173</v>
      </c>
      <c r="D166" s="35" t="s">
        <v>173</v>
      </c>
      <c r="E166" s="66">
        <v>250350</v>
      </c>
      <c r="F166" s="58">
        <v>1</v>
      </c>
      <c r="G166" s="44">
        <f t="shared" si="12"/>
        <v>250350</v>
      </c>
      <c r="H166" s="36">
        <f t="shared" si="15"/>
        <v>0.81088813950820315</v>
      </c>
      <c r="I166" s="37">
        <f t="shared" si="14"/>
        <v>203005.84572587867</v>
      </c>
    </row>
    <row r="167" spans="1:9" s="33" customFormat="1" ht="15" customHeight="1" x14ac:dyDescent="0.25">
      <c r="A167" s="65">
        <f t="shared" si="13"/>
        <v>164</v>
      </c>
      <c r="B167" s="34" t="s">
        <v>338</v>
      </c>
      <c r="C167" s="35" t="s">
        <v>173</v>
      </c>
      <c r="D167" s="35" t="s">
        <v>175</v>
      </c>
      <c r="E167" s="66">
        <v>137617</v>
      </c>
      <c r="F167" s="58">
        <v>1</v>
      </c>
      <c r="G167" s="44">
        <f t="shared" si="12"/>
        <v>137617</v>
      </c>
      <c r="H167" s="36">
        <f t="shared" si="15"/>
        <v>0.81088813950820315</v>
      </c>
      <c r="I167" s="37">
        <f t="shared" si="14"/>
        <v>111591.99309470039</v>
      </c>
    </row>
    <row r="168" spans="1:9" s="33" customFormat="1" ht="15" customHeight="1" x14ac:dyDescent="0.25">
      <c r="A168" s="65">
        <f t="shared" si="13"/>
        <v>165</v>
      </c>
      <c r="B168" s="34" t="s">
        <v>339</v>
      </c>
      <c r="C168" s="35" t="s">
        <v>173</v>
      </c>
      <c r="D168" s="35" t="s">
        <v>176</v>
      </c>
      <c r="E168" s="66">
        <v>96835</v>
      </c>
      <c r="F168" s="58">
        <v>1</v>
      </c>
      <c r="G168" s="44">
        <f t="shared" si="12"/>
        <v>96835</v>
      </c>
      <c r="H168" s="36">
        <f t="shared" si="15"/>
        <v>0.81088813950820315</v>
      </c>
      <c r="I168" s="37">
        <f t="shared" si="14"/>
        <v>78522.352989276857</v>
      </c>
    </row>
    <row r="169" spans="1:9" s="33" customFormat="1" ht="15" customHeight="1" x14ac:dyDescent="0.25">
      <c r="A169" s="65">
        <f t="shared" si="13"/>
        <v>166</v>
      </c>
      <c r="B169" s="34" t="s">
        <v>340</v>
      </c>
      <c r="C169" s="35" t="s">
        <v>173</v>
      </c>
      <c r="D169" s="35" t="s">
        <v>177</v>
      </c>
      <c r="E169" s="66">
        <v>150891</v>
      </c>
      <c r="F169" s="58">
        <v>1</v>
      </c>
      <c r="G169" s="44">
        <f t="shared" si="12"/>
        <v>150891</v>
      </c>
      <c r="H169" s="36">
        <f t="shared" si="15"/>
        <v>0.81088813950820315</v>
      </c>
      <c r="I169" s="37">
        <f t="shared" si="14"/>
        <v>122355.72225853229</v>
      </c>
    </row>
    <row r="170" spans="1:9" s="33" customFormat="1" ht="15" customHeight="1" x14ac:dyDescent="0.25">
      <c r="A170" s="65">
        <f t="shared" si="13"/>
        <v>167</v>
      </c>
      <c r="B170" s="34" t="s">
        <v>341</v>
      </c>
      <c r="C170" s="35" t="s">
        <v>173</v>
      </c>
      <c r="D170" s="35" t="s">
        <v>178</v>
      </c>
      <c r="E170" s="66">
        <v>85659</v>
      </c>
      <c r="F170" s="58">
        <v>1</v>
      </c>
      <c r="G170" s="44">
        <f t="shared" si="12"/>
        <v>85659</v>
      </c>
      <c r="H170" s="36">
        <f t="shared" si="15"/>
        <v>0.81088813950820315</v>
      </c>
      <c r="I170" s="37">
        <f t="shared" si="14"/>
        <v>69459.867142133167</v>
      </c>
    </row>
    <row r="171" spans="1:9" s="33" customFormat="1" ht="15" customHeight="1" x14ac:dyDescent="0.25">
      <c r="A171" s="65">
        <f t="shared" si="13"/>
        <v>168</v>
      </c>
      <c r="B171" s="34" t="s">
        <v>342</v>
      </c>
      <c r="C171" s="35" t="s">
        <v>173</v>
      </c>
      <c r="D171" s="35" t="s">
        <v>179</v>
      </c>
      <c r="E171" s="66">
        <v>65629</v>
      </c>
      <c r="F171" s="58">
        <v>1</v>
      </c>
      <c r="G171" s="44">
        <f t="shared" si="12"/>
        <v>65629</v>
      </c>
      <c r="H171" s="36">
        <f t="shared" si="15"/>
        <v>0.81088813950820315</v>
      </c>
      <c r="I171" s="37">
        <f t="shared" si="14"/>
        <v>53217.777707783862</v>
      </c>
    </row>
    <row r="172" spans="1:9" s="33" customFormat="1" ht="15" customHeight="1" x14ac:dyDescent="0.25">
      <c r="A172" s="65">
        <f t="shared" si="13"/>
        <v>169</v>
      </c>
      <c r="B172" s="34" t="s">
        <v>343</v>
      </c>
      <c r="C172" s="35" t="s">
        <v>173</v>
      </c>
      <c r="D172" s="35" t="s">
        <v>180</v>
      </c>
      <c r="E172" s="66">
        <v>51998</v>
      </c>
      <c r="F172" s="58">
        <v>1</v>
      </c>
      <c r="G172" s="44">
        <f t="shared" si="12"/>
        <v>51998</v>
      </c>
      <c r="H172" s="36">
        <f t="shared" si="15"/>
        <v>0.81088813950820315</v>
      </c>
      <c r="I172" s="37">
        <f t="shared" si="14"/>
        <v>42164.561478147545</v>
      </c>
    </row>
    <row r="173" spans="1:9" s="33" customFormat="1" ht="15" customHeight="1" x14ac:dyDescent="0.25">
      <c r="A173" s="65">
        <f t="shared" si="13"/>
        <v>170</v>
      </c>
      <c r="B173" s="34" t="s">
        <v>344</v>
      </c>
      <c r="C173" s="35" t="s">
        <v>173</v>
      </c>
      <c r="D173" s="35" t="s">
        <v>181</v>
      </c>
      <c r="E173" s="66">
        <v>77320</v>
      </c>
      <c r="F173" s="58">
        <v>1</v>
      </c>
      <c r="G173" s="44">
        <f t="shared" si="12"/>
        <v>77320</v>
      </c>
      <c r="H173" s="36">
        <f t="shared" si="15"/>
        <v>0.81088813950820315</v>
      </c>
      <c r="I173" s="37">
        <f t="shared" si="14"/>
        <v>62697.870946774266</v>
      </c>
    </row>
    <row r="174" spans="1:9" s="33" customFormat="1" ht="15" customHeight="1" x14ac:dyDescent="0.25">
      <c r="A174" s="65">
        <f t="shared" si="13"/>
        <v>171</v>
      </c>
      <c r="B174" s="34" t="s">
        <v>345</v>
      </c>
      <c r="C174" s="35" t="s">
        <v>173</v>
      </c>
      <c r="D174" s="35" t="s">
        <v>182</v>
      </c>
      <c r="E174" s="66">
        <v>25695</v>
      </c>
      <c r="F174" s="58">
        <v>1</v>
      </c>
      <c r="G174" s="44">
        <f t="shared" si="12"/>
        <v>25695</v>
      </c>
      <c r="H174" s="36">
        <f t="shared" si="15"/>
        <v>0.81088813950820315</v>
      </c>
      <c r="I174" s="37">
        <f t="shared" si="14"/>
        <v>20835.770744663281</v>
      </c>
    </row>
    <row r="175" spans="1:9" s="33" customFormat="1" ht="15" customHeight="1" x14ac:dyDescent="0.25">
      <c r="A175" s="65">
        <f t="shared" si="13"/>
        <v>172</v>
      </c>
      <c r="B175" s="34" t="s">
        <v>347</v>
      </c>
      <c r="C175" s="35" t="s">
        <v>173</v>
      </c>
      <c r="D175" s="35" t="s">
        <v>183</v>
      </c>
      <c r="E175" s="66">
        <v>70311</v>
      </c>
      <c r="F175" s="58">
        <v>1</v>
      </c>
      <c r="G175" s="44">
        <f t="shared" si="12"/>
        <v>70311</v>
      </c>
      <c r="H175" s="36">
        <f t="shared" si="15"/>
        <v>0.81088813950820315</v>
      </c>
      <c r="I175" s="37">
        <f t="shared" si="14"/>
        <v>57014.355976961269</v>
      </c>
    </row>
    <row r="176" spans="1:9" s="33" customFormat="1" ht="15" customHeight="1" x14ac:dyDescent="0.25">
      <c r="A176" s="65">
        <f t="shared" si="13"/>
        <v>173</v>
      </c>
      <c r="B176" s="34" t="s">
        <v>337</v>
      </c>
      <c r="C176" s="35" t="s">
        <v>173</v>
      </c>
      <c r="D176" s="35" t="s">
        <v>174</v>
      </c>
      <c r="E176" s="66">
        <v>297618</v>
      </c>
      <c r="F176" s="58">
        <v>1</v>
      </c>
      <c r="G176" s="44">
        <f t="shared" si="12"/>
        <v>297618</v>
      </c>
      <c r="H176" s="36">
        <f t="shared" si="15"/>
        <v>0.81088813950820315</v>
      </c>
      <c r="I176" s="37">
        <f t="shared" si="14"/>
        <v>241334.90630415242</v>
      </c>
    </row>
    <row r="177" spans="1:9" s="33" customFormat="1" ht="15" customHeight="1" x14ac:dyDescent="0.25">
      <c r="A177" s="65">
        <f t="shared" si="13"/>
        <v>174</v>
      </c>
      <c r="B177" s="34" t="s">
        <v>348</v>
      </c>
      <c r="C177" s="35" t="s">
        <v>173</v>
      </c>
      <c r="D177" s="35" t="s">
        <v>184</v>
      </c>
      <c r="E177" s="66">
        <v>71754</v>
      </c>
      <c r="F177" s="58">
        <v>1</v>
      </c>
      <c r="G177" s="44">
        <f t="shared" si="12"/>
        <v>71754</v>
      </c>
      <c r="H177" s="36">
        <f t="shared" si="15"/>
        <v>0.81088813950820315</v>
      </c>
      <c r="I177" s="37">
        <f t="shared" si="14"/>
        <v>58184.467562271609</v>
      </c>
    </row>
    <row r="178" spans="1:9" s="33" customFormat="1" ht="15" customHeight="1" x14ac:dyDescent="0.25">
      <c r="A178" s="65">
        <f t="shared" si="13"/>
        <v>175</v>
      </c>
      <c r="B178" s="34" t="s">
        <v>349</v>
      </c>
      <c r="C178" s="35" t="s">
        <v>173</v>
      </c>
      <c r="D178" s="35" t="s">
        <v>185</v>
      </c>
      <c r="E178" s="66">
        <v>47421</v>
      </c>
      <c r="F178" s="58">
        <v>1</v>
      </c>
      <c r="G178" s="44">
        <f t="shared" si="12"/>
        <v>47421</v>
      </c>
      <c r="H178" s="36">
        <f t="shared" si="15"/>
        <v>0.81088813950820315</v>
      </c>
      <c r="I178" s="37">
        <f t="shared" si="14"/>
        <v>38453.126463618501</v>
      </c>
    </row>
    <row r="179" spans="1:9" s="33" customFormat="1" ht="15" customHeight="1" x14ac:dyDescent="0.25">
      <c r="A179" s="65">
        <f t="shared" si="13"/>
        <v>176</v>
      </c>
      <c r="B179" s="34" t="s">
        <v>332</v>
      </c>
      <c r="C179" s="35" t="s">
        <v>186</v>
      </c>
      <c r="D179" s="35" t="s">
        <v>187</v>
      </c>
      <c r="E179" s="66">
        <v>151022</v>
      </c>
      <c r="F179" s="58">
        <v>1</v>
      </c>
      <c r="G179" s="44">
        <f t="shared" si="12"/>
        <v>151022</v>
      </c>
      <c r="H179" s="36">
        <f t="shared" si="15"/>
        <v>0.81088813950820315</v>
      </c>
      <c r="I179" s="37">
        <f t="shared" si="14"/>
        <v>122461.94860480785</v>
      </c>
    </row>
    <row r="180" spans="1:9" s="33" customFormat="1" ht="15" customHeight="1" x14ac:dyDescent="0.25">
      <c r="A180" s="65">
        <f t="shared" si="13"/>
        <v>177</v>
      </c>
      <c r="B180" s="34" t="s">
        <v>327</v>
      </c>
      <c r="C180" s="35" t="s">
        <v>186</v>
      </c>
      <c r="D180" s="35" t="s">
        <v>188</v>
      </c>
      <c r="E180" s="66">
        <v>59894</v>
      </c>
      <c r="F180" s="58">
        <v>1</v>
      </c>
      <c r="G180" s="44">
        <f t="shared" si="12"/>
        <v>59894</v>
      </c>
      <c r="H180" s="36">
        <f t="shared" si="15"/>
        <v>0.81088813950820315</v>
      </c>
      <c r="I180" s="37">
        <f t="shared" si="14"/>
        <v>48567.334227704319</v>
      </c>
    </row>
    <row r="181" spans="1:9" s="33" customFormat="1" ht="15" customHeight="1" x14ac:dyDescent="0.25">
      <c r="A181" s="65">
        <f t="shared" si="13"/>
        <v>178</v>
      </c>
      <c r="B181" s="34" t="s">
        <v>328</v>
      </c>
      <c r="C181" s="35" t="s">
        <v>186</v>
      </c>
      <c r="D181" s="35" t="s">
        <v>189</v>
      </c>
      <c r="E181" s="66">
        <v>40999</v>
      </c>
      <c r="F181" s="58">
        <v>1</v>
      </c>
      <c r="G181" s="44">
        <f t="shared" si="12"/>
        <v>40999</v>
      </c>
      <c r="H181" s="36">
        <f t="shared" si="15"/>
        <v>0.81088813950820315</v>
      </c>
      <c r="I181" s="37">
        <f t="shared" si="14"/>
        <v>33245.602831696822</v>
      </c>
    </row>
    <row r="182" spans="1:9" s="33" customFormat="1" ht="15" customHeight="1" x14ac:dyDescent="0.25">
      <c r="A182" s="65">
        <f t="shared" si="13"/>
        <v>179</v>
      </c>
      <c r="B182" s="34" t="s">
        <v>329</v>
      </c>
      <c r="C182" s="35" t="s">
        <v>186</v>
      </c>
      <c r="D182" s="35" t="s">
        <v>190</v>
      </c>
      <c r="E182" s="66">
        <v>25464</v>
      </c>
      <c r="F182" s="58">
        <v>1</v>
      </c>
      <c r="G182" s="44">
        <f t="shared" si="12"/>
        <v>25464</v>
      </c>
      <c r="H182" s="36">
        <f t="shared" si="15"/>
        <v>0.81088813950820315</v>
      </c>
      <c r="I182" s="37">
        <f t="shared" si="14"/>
        <v>20648.455584436884</v>
      </c>
    </row>
    <row r="183" spans="1:9" s="33" customFormat="1" ht="15" customHeight="1" x14ac:dyDescent="0.25">
      <c r="A183" s="65">
        <f t="shared" si="13"/>
        <v>180</v>
      </c>
      <c r="B183" s="34" t="s">
        <v>330</v>
      </c>
      <c r="C183" s="35" t="s">
        <v>186</v>
      </c>
      <c r="D183" s="35" t="s">
        <v>191</v>
      </c>
      <c r="E183" s="66">
        <v>85667</v>
      </c>
      <c r="F183" s="58">
        <v>1</v>
      </c>
      <c r="G183" s="44">
        <f t="shared" si="12"/>
        <v>85667</v>
      </c>
      <c r="H183" s="36">
        <f t="shared" si="15"/>
        <v>0.81088813950820315</v>
      </c>
      <c r="I183" s="37">
        <f t="shared" si="14"/>
        <v>69466.354247249241</v>
      </c>
    </row>
    <row r="184" spans="1:9" s="33" customFormat="1" ht="15" customHeight="1" x14ac:dyDescent="0.25">
      <c r="A184" s="65">
        <f t="shared" si="13"/>
        <v>181</v>
      </c>
      <c r="B184" s="34" t="s">
        <v>331</v>
      </c>
      <c r="C184" s="35" t="s">
        <v>186</v>
      </c>
      <c r="D184" s="35" t="s">
        <v>192</v>
      </c>
      <c r="E184" s="66">
        <v>50668</v>
      </c>
      <c r="F184" s="58">
        <v>1</v>
      </c>
      <c r="G184" s="44">
        <f t="shared" si="12"/>
        <v>50668</v>
      </c>
      <c r="H184" s="36">
        <f t="shared" si="15"/>
        <v>0.81088813950820315</v>
      </c>
      <c r="I184" s="37">
        <f t="shared" si="14"/>
        <v>41086.080252601634</v>
      </c>
    </row>
    <row r="185" spans="1:9" s="33" customFormat="1" ht="15" customHeight="1" x14ac:dyDescent="0.25">
      <c r="A185" s="65">
        <f t="shared" si="13"/>
        <v>182</v>
      </c>
      <c r="B185" s="34" t="s">
        <v>333</v>
      </c>
      <c r="C185" s="35" t="s">
        <v>186</v>
      </c>
      <c r="D185" s="35" t="s">
        <v>193</v>
      </c>
      <c r="E185" s="66">
        <v>45212</v>
      </c>
      <c r="F185" s="58">
        <v>1</v>
      </c>
      <c r="G185" s="44">
        <f t="shared" si="12"/>
        <v>45212</v>
      </c>
      <c r="H185" s="36">
        <f t="shared" si="15"/>
        <v>0.81088813950820315</v>
      </c>
      <c r="I185" s="37">
        <f t="shared" si="14"/>
        <v>36661.874563444879</v>
      </c>
    </row>
    <row r="186" spans="1:9" s="33" customFormat="1" ht="15" customHeight="1" x14ac:dyDescent="0.25">
      <c r="A186" s="65">
        <f t="shared" si="13"/>
        <v>183</v>
      </c>
      <c r="B186" s="34" t="s">
        <v>334</v>
      </c>
      <c r="C186" s="35" t="s">
        <v>186</v>
      </c>
      <c r="D186" s="35" t="s">
        <v>194</v>
      </c>
      <c r="E186" s="66">
        <v>130567</v>
      </c>
      <c r="F186" s="58">
        <v>1</v>
      </c>
      <c r="G186" s="44">
        <f t="shared" si="12"/>
        <v>130567</v>
      </c>
      <c r="H186" s="36">
        <f t="shared" si="15"/>
        <v>0.81088813950820315</v>
      </c>
      <c r="I186" s="37">
        <f t="shared" si="14"/>
        <v>105875.23171116757</v>
      </c>
    </row>
    <row r="187" spans="1:9" s="33" customFormat="1" ht="15" customHeight="1" x14ac:dyDescent="0.25">
      <c r="A187" s="65">
        <f t="shared" si="13"/>
        <v>184</v>
      </c>
      <c r="B187" s="34" t="s">
        <v>335</v>
      </c>
      <c r="C187" s="35" t="s">
        <v>186</v>
      </c>
      <c r="D187" s="35" t="s">
        <v>195</v>
      </c>
      <c r="E187" s="66">
        <v>190026</v>
      </c>
      <c r="F187" s="58">
        <v>1</v>
      </c>
      <c r="G187" s="44">
        <f t="shared" si="12"/>
        <v>190026</v>
      </c>
      <c r="H187" s="36">
        <f t="shared" si="15"/>
        <v>0.81088813950820315</v>
      </c>
      <c r="I187" s="37">
        <f t="shared" si="14"/>
        <v>154089.82959818581</v>
      </c>
    </row>
    <row r="188" spans="1:9" s="33" customFormat="1" ht="15" customHeight="1" x14ac:dyDescent="0.25">
      <c r="A188" s="65">
        <f t="shared" si="13"/>
        <v>185</v>
      </c>
      <c r="B188" s="34" t="s">
        <v>336</v>
      </c>
      <c r="C188" s="35" t="s">
        <v>186</v>
      </c>
      <c r="D188" s="35" t="s">
        <v>196</v>
      </c>
      <c r="E188" s="66">
        <v>72364</v>
      </c>
      <c r="F188" s="58">
        <v>1</v>
      </c>
      <c r="G188" s="44">
        <f t="shared" si="12"/>
        <v>72364</v>
      </c>
      <c r="H188" s="36">
        <f t="shared" si="15"/>
        <v>0.81088813950820315</v>
      </c>
      <c r="I188" s="37">
        <f t="shared" si="14"/>
        <v>58679.109327371611</v>
      </c>
    </row>
    <row r="189" spans="1:9" s="33" customFormat="1" ht="15" customHeight="1" x14ac:dyDescent="0.25">
      <c r="A189" s="65">
        <f t="shared" si="13"/>
        <v>186</v>
      </c>
      <c r="B189" s="34" t="s">
        <v>359</v>
      </c>
      <c r="C189" s="35" t="s">
        <v>197</v>
      </c>
      <c r="D189" s="35" t="s">
        <v>197</v>
      </c>
      <c r="E189" s="66">
        <v>321351</v>
      </c>
      <c r="F189" s="58">
        <v>1</v>
      </c>
      <c r="G189" s="44">
        <f t="shared" si="12"/>
        <v>321351</v>
      </c>
      <c r="H189" s="36">
        <f t="shared" si="15"/>
        <v>0.81088813950820315</v>
      </c>
      <c r="I189" s="37">
        <f t="shared" si="14"/>
        <v>260579.71451910058</v>
      </c>
    </row>
    <row r="190" spans="1:9" s="33" customFormat="1" ht="15" customHeight="1" x14ac:dyDescent="0.25">
      <c r="A190" s="65">
        <f t="shared" si="13"/>
        <v>187</v>
      </c>
      <c r="B190" s="34" t="s">
        <v>360</v>
      </c>
      <c r="C190" s="35" t="s">
        <v>197</v>
      </c>
      <c r="D190" s="35" t="s">
        <v>198</v>
      </c>
      <c r="E190" s="66">
        <v>8045</v>
      </c>
      <c r="F190" s="58">
        <v>1</v>
      </c>
      <c r="G190" s="44">
        <f t="shared" si="12"/>
        <v>8045</v>
      </c>
      <c r="H190" s="36">
        <f t="shared" si="15"/>
        <v>0.81088813950820315</v>
      </c>
      <c r="I190" s="37">
        <f t="shared" si="14"/>
        <v>6523.5950823434941</v>
      </c>
    </row>
    <row r="191" spans="1:9" s="33" customFormat="1" ht="15" customHeight="1" x14ac:dyDescent="0.25">
      <c r="A191" s="65">
        <f t="shared" si="13"/>
        <v>188</v>
      </c>
      <c r="B191" s="34" t="s">
        <v>361</v>
      </c>
      <c r="C191" s="35" t="s">
        <v>197</v>
      </c>
      <c r="D191" s="35" t="s">
        <v>199</v>
      </c>
      <c r="E191" s="66">
        <v>8896</v>
      </c>
      <c r="F191" s="58">
        <v>1</v>
      </c>
      <c r="G191" s="44">
        <f t="shared" si="12"/>
        <v>8896</v>
      </c>
      <c r="H191" s="36">
        <f t="shared" si="15"/>
        <v>0.81088813950820315</v>
      </c>
      <c r="I191" s="37">
        <f t="shared" si="14"/>
        <v>7213.660889064975</v>
      </c>
    </row>
    <row r="192" spans="1:9" s="33" customFormat="1" ht="15" customHeight="1" x14ac:dyDescent="0.25">
      <c r="A192" s="65">
        <f t="shared" si="13"/>
        <v>189</v>
      </c>
      <c r="B192" s="34" t="s">
        <v>362</v>
      </c>
      <c r="C192" s="35" t="s">
        <v>197</v>
      </c>
      <c r="D192" s="35" t="s">
        <v>200</v>
      </c>
      <c r="E192" s="66">
        <v>7721</v>
      </c>
      <c r="F192" s="58">
        <v>1</v>
      </c>
      <c r="G192" s="44">
        <f t="shared" si="12"/>
        <v>7721</v>
      </c>
      <c r="H192" s="36">
        <f t="shared" si="15"/>
        <v>0.81088813950820315</v>
      </c>
      <c r="I192" s="37">
        <f t="shared" si="14"/>
        <v>6260.8673251428363</v>
      </c>
    </row>
    <row r="193" spans="1:9" s="33" customFormat="1" ht="15" customHeight="1" x14ac:dyDescent="0.25">
      <c r="A193" s="65">
        <f t="shared" si="13"/>
        <v>190</v>
      </c>
      <c r="B193" s="34" t="s">
        <v>409</v>
      </c>
      <c r="C193" s="35" t="s">
        <v>201</v>
      </c>
      <c r="D193" s="35" t="s">
        <v>201</v>
      </c>
      <c r="E193" s="66">
        <v>166150</v>
      </c>
      <c r="F193" s="58">
        <v>1</v>
      </c>
      <c r="G193" s="44">
        <f t="shared" si="12"/>
        <v>166150</v>
      </c>
      <c r="H193" s="36">
        <f t="shared" si="15"/>
        <v>0.81088813950820315</v>
      </c>
      <c r="I193" s="37">
        <f t="shared" si="14"/>
        <v>134729.06437928794</v>
      </c>
    </row>
    <row r="194" spans="1:9" s="33" customFormat="1" ht="15" customHeight="1" x14ac:dyDescent="0.25">
      <c r="A194" s="65">
        <f t="shared" si="13"/>
        <v>191</v>
      </c>
      <c r="B194" s="34" t="s">
        <v>408</v>
      </c>
      <c r="C194" s="35" t="s">
        <v>201</v>
      </c>
      <c r="D194" s="35" t="s">
        <v>202</v>
      </c>
      <c r="E194" s="66">
        <v>20128</v>
      </c>
      <c r="F194" s="58">
        <v>1</v>
      </c>
      <c r="G194" s="44">
        <f t="shared" si="12"/>
        <v>20128</v>
      </c>
      <c r="H194" s="36">
        <f t="shared" si="15"/>
        <v>0.81088813950820315</v>
      </c>
      <c r="I194" s="37">
        <f t="shared" si="14"/>
        <v>16321.556472021113</v>
      </c>
    </row>
    <row r="195" spans="1:9" s="33" customFormat="1" ht="15" customHeight="1" x14ac:dyDescent="0.25">
      <c r="A195" s="65">
        <f t="shared" si="13"/>
        <v>192</v>
      </c>
      <c r="B195" s="34" t="s">
        <v>410</v>
      </c>
      <c r="C195" s="35" t="s">
        <v>201</v>
      </c>
      <c r="D195" s="35" t="s">
        <v>203</v>
      </c>
      <c r="E195" s="66">
        <v>54312</v>
      </c>
      <c r="F195" s="58">
        <v>1</v>
      </c>
      <c r="G195" s="44">
        <f t="shared" si="12"/>
        <v>54312</v>
      </c>
      <c r="H195" s="36">
        <f t="shared" si="15"/>
        <v>0.81088813950820315</v>
      </c>
      <c r="I195" s="37">
        <f t="shared" si="14"/>
        <v>44040.95663296953</v>
      </c>
    </row>
    <row r="196" spans="1:9" s="33" customFormat="1" ht="15" customHeight="1" x14ac:dyDescent="0.25">
      <c r="A196" s="65">
        <f t="shared" si="13"/>
        <v>193</v>
      </c>
      <c r="B196" s="34" t="s">
        <v>323</v>
      </c>
      <c r="C196" s="35" t="s">
        <v>151</v>
      </c>
      <c r="D196" s="35" t="s">
        <v>204</v>
      </c>
      <c r="E196" s="66">
        <v>382057</v>
      </c>
      <c r="F196" s="58">
        <v>1</v>
      </c>
      <c r="G196" s="44">
        <f t="shared" si="12"/>
        <v>382057</v>
      </c>
      <c r="H196" s="36">
        <f t="shared" ref="H196:H199" si="16">F196*E$201/G$201</f>
        <v>0.81088813950820315</v>
      </c>
      <c r="I196" s="37">
        <f t="shared" si="14"/>
        <v>309805.48991608556</v>
      </c>
    </row>
    <row r="197" spans="1:9" s="33" customFormat="1" ht="15" customHeight="1" x14ac:dyDescent="0.25">
      <c r="A197" s="65">
        <f t="shared" si="13"/>
        <v>194</v>
      </c>
      <c r="B197" s="34" t="s">
        <v>324</v>
      </c>
      <c r="C197" s="35" t="s">
        <v>151</v>
      </c>
      <c r="D197" s="35" t="s">
        <v>205</v>
      </c>
      <c r="E197" s="66">
        <v>53890</v>
      </c>
      <c r="F197" s="58">
        <v>1</v>
      </c>
      <c r="G197" s="44">
        <f t="shared" ref="G197:G199" si="17">E197*F197</f>
        <v>53890</v>
      </c>
      <c r="H197" s="36">
        <f t="shared" si="16"/>
        <v>0.81088813950820315</v>
      </c>
      <c r="I197" s="37">
        <f t="shared" si="14"/>
        <v>43698.761838097067</v>
      </c>
    </row>
    <row r="198" spans="1:9" s="33" customFormat="1" ht="15" customHeight="1" x14ac:dyDescent="0.25">
      <c r="A198" s="65">
        <f t="shared" ref="A198:A199" si="18">A197+1</f>
        <v>195</v>
      </c>
      <c r="B198" s="34" t="s">
        <v>325</v>
      </c>
      <c r="C198" s="35" t="s">
        <v>151</v>
      </c>
      <c r="D198" s="35" t="s">
        <v>206</v>
      </c>
      <c r="E198" s="66">
        <v>60055</v>
      </c>
      <c r="F198" s="58">
        <v>1</v>
      </c>
      <c r="G198" s="44">
        <f t="shared" si="17"/>
        <v>60055</v>
      </c>
      <c r="H198" s="36">
        <f t="shared" si="16"/>
        <v>0.81088813950820315</v>
      </c>
      <c r="I198" s="37">
        <f t="shared" si="14"/>
        <v>48697.887218165139</v>
      </c>
    </row>
    <row r="199" spans="1:9" s="33" customFormat="1" ht="15" customHeight="1" thickBot="1" x14ac:dyDescent="0.3">
      <c r="A199" s="67">
        <f t="shared" si="18"/>
        <v>196</v>
      </c>
      <c r="B199" s="38" t="s">
        <v>326</v>
      </c>
      <c r="C199" s="39" t="s">
        <v>151</v>
      </c>
      <c r="D199" s="39" t="s">
        <v>207</v>
      </c>
      <c r="E199" s="68">
        <v>4541</v>
      </c>
      <c r="F199" s="59">
        <v>1</v>
      </c>
      <c r="G199" s="45">
        <f t="shared" si="17"/>
        <v>4541</v>
      </c>
      <c r="H199" s="40">
        <f t="shared" si="16"/>
        <v>0.81088813950820315</v>
      </c>
      <c r="I199" s="37">
        <f t="shared" si="14"/>
        <v>3682.2430415067506</v>
      </c>
    </row>
    <row r="200" spans="1:9" x14ac:dyDescent="0.2">
      <c r="A200" s="69"/>
      <c r="B200" s="70" t="s">
        <v>413</v>
      </c>
      <c r="C200" s="70"/>
      <c r="D200" s="70"/>
      <c r="E200" s="71"/>
      <c r="G200" s="8"/>
      <c r="H200" s="9"/>
    </row>
    <row r="201" spans="1:9" ht="22.5" customHeight="1" x14ac:dyDescent="0.25">
      <c r="A201" s="72"/>
      <c r="B201" s="73"/>
      <c r="C201" s="73"/>
      <c r="D201" s="74" t="s">
        <v>417</v>
      </c>
      <c r="E201" s="75">
        <f>SUM(E4:E200)</f>
        <v>31488625</v>
      </c>
      <c r="F201" s="48"/>
      <c r="G201" s="47">
        <f>SUM(G4:G200)</f>
        <v>38832267.32</v>
      </c>
      <c r="H201" s="46"/>
      <c r="I201" s="49">
        <f>SUM(I4:I200)</f>
        <v>31488625.000000004</v>
      </c>
    </row>
    <row r="203" spans="1:9" x14ac:dyDescent="0.2">
      <c r="C203" s="84"/>
      <c r="D203" s="85" t="s">
        <v>424</v>
      </c>
      <c r="E203" s="85" t="s">
        <v>425</v>
      </c>
    </row>
    <row r="204" spans="1:9" x14ac:dyDescent="0.2">
      <c r="C204" s="81" t="s">
        <v>211</v>
      </c>
      <c r="D204" s="82">
        <f>E131+E70</f>
        <v>10059784</v>
      </c>
      <c r="E204" s="83">
        <f>H70</f>
        <v>1.4028364813491916</v>
      </c>
    </row>
    <row r="205" spans="1:9" x14ac:dyDescent="0.2">
      <c r="C205" s="81" t="s">
        <v>212</v>
      </c>
      <c r="D205" s="82">
        <f>E201-D204</f>
        <v>21428841</v>
      </c>
      <c r="E205" s="83">
        <f>H186</f>
        <v>0.81088813950820315</v>
      </c>
    </row>
  </sheetData>
  <pageMargins left="0.7" right="0.7" top="0.75" bottom="0.75" header="0.3" footer="0.3"/>
  <pageSetup paperSize="9" orientation="portrait" r:id="rId1"/>
  <ignoredErrors>
    <ignoredError sqref="B4 B5:B28 B29:B108 B109:B1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ASIGNACIÓN DE ESPECTRO </vt:lpstr>
      <vt:lpstr>RESUMEN</vt:lpstr>
      <vt:lpstr>Poblacion</vt:lpstr>
      <vt:lpstr>RESUMEN!Área_de_impresión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Guerrero, Naylamp Martin</dc:creator>
  <cp:lastModifiedBy>Blanco Romero, Gislayne Yocelyn</cp:lastModifiedBy>
  <cp:lastPrinted>2018-11-20T21:46:26Z</cp:lastPrinted>
  <dcterms:created xsi:type="dcterms:W3CDTF">2018-03-03T01:00:22Z</dcterms:created>
  <dcterms:modified xsi:type="dcterms:W3CDTF">2019-02-07T22:57:54Z</dcterms:modified>
</cp:coreProperties>
</file>